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3\Отчет 2 квартал 2023 года\Паспорта 2 кв 2023\Паспорта за 2 кв 2023 ЧЭ\"/>
    </mc:Choice>
  </mc:AlternateContent>
  <bookViews>
    <workbookView xWindow="17175" yWindow="180" windowWidth="20355" windowHeight="16440" tabRatio="760" firstSheet="5" activeTab="9"/>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16"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ТП'!$28:$28</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график'!$A$1:$J$54</definedName>
    <definedName name="_xlnm.Print_Area" localSheetId="9">'6.2. Паспорт фин осв ввод'!$A$1:$K$63</definedName>
    <definedName name="_xlnm.Print_Area" localSheetId="11">'8. Общие сведения'!$A$1:$B$92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22" l="1"/>
  <c r="B25" i="22"/>
  <c r="K64" i="28"/>
  <c r="J64" i="28"/>
  <c r="I64" i="28"/>
  <c r="H64" i="28"/>
  <c r="G64" i="28"/>
  <c r="C64" i="28"/>
  <c r="K63" i="28"/>
  <c r="J63" i="28"/>
  <c r="I63" i="28"/>
  <c r="H63" i="28"/>
  <c r="G63" i="28"/>
  <c r="C63" i="28"/>
  <c r="K62" i="28"/>
  <c r="J62" i="28"/>
  <c r="I62" i="28"/>
  <c r="H62" i="28"/>
  <c r="G62" i="28"/>
  <c r="C62" i="28"/>
  <c r="K61" i="28"/>
  <c r="J61" i="28"/>
  <c r="I61" i="28"/>
  <c r="H61" i="28"/>
  <c r="G61" i="28"/>
  <c r="C61" i="28"/>
  <c r="K60" i="28"/>
  <c r="J60" i="28"/>
  <c r="I60" i="28"/>
  <c r="H60" i="28"/>
  <c r="G60" i="28"/>
  <c r="C60" i="28"/>
  <c r="K57" i="28"/>
  <c r="J57" i="28"/>
  <c r="I57" i="28"/>
  <c r="H57" i="28"/>
  <c r="G57" i="28"/>
  <c r="C57" i="28"/>
  <c r="K56" i="28"/>
  <c r="J56" i="28"/>
  <c r="I56" i="28"/>
  <c r="H56" i="28"/>
  <c r="G56" i="28"/>
  <c r="C56" i="28"/>
  <c r="K55" i="28"/>
  <c r="J55" i="28"/>
  <c r="I55" i="28"/>
  <c r="H55" i="28"/>
  <c r="G55" i="28"/>
  <c r="C55" i="28"/>
  <c r="K54" i="28"/>
  <c r="J54" i="28"/>
  <c r="I54" i="28"/>
  <c r="H54" i="28"/>
  <c r="G54" i="28"/>
  <c r="C54" i="28"/>
  <c r="K53" i="28"/>
  <c r="J53" i="28"/>
  <c r="I53" i="28"/>
  <c r="H53" i="28"/>
  <c r="G53" i="28"/>
  <c r="C53" i="28"/>
  <c r="K52" i="28"/>
  <c r="J52" i="28"/>
  <c r="I52" i="28"/>
  <c r="H52" i="28"/>
  <c r="G52" i="28"/>
  <c r="C52" i="28"/>
  <c r="K50" i="28"/>
  <c r="J50" i="28"/>
  <c r="I50" i="28"/>
  <c r="H50" i="28"/>
  <c r="G50" i="28"/>
  <c r="C50" i="28"/>
  <c r="K49" i="28"/>
  <c r="J49" i="28"/>
  <c r="I49" i="28"/>
  <c r="H49" i="28"/>
  <c r="G49" i="28"/>
  <c r="C49" i="28"/>
  <c r="K48" i="28"/>
  <c r="J48" i="28"/>
  <c r="I48" i="28"/>
  <c r="H48" i="28"/>
  <c r="G48" i="28"/>
  <c r="C48" i="28"/>
  <c r="K47" i="28"/>
  <c r="J47" i="28"/>
  <c r="I47" i="28"/>
  <c r="H47" i="28"/>
  <c r="G47" i="28"/>
  <c r="C47" i="28"/>
  <c r="K46" i="28"/>
  <c r="J46" i="28"/>
  <c r="I46" i="28"/>
  <c r="H46" i="28"/>
  <c r="G46" i="28"/>
  <c r="C46" i="28"/>
  <c r="K45" i="28"/>
  <c r="J45" i="28"/>
  <c r="I45" i="28"/>
  <c r="H45" i="28"/>
  <c r="G45" i="28"/>
  <c r="C45" i="28"/>
  <c r="K44" i="28"/>
  <c r="J44" i="28"/>
  <c r="I44" i="28"/>
  <c r="H44" i="28"/>
  <c r="G44" i="28"/>
  <c r="C44" i="28"/>
  <c r="K42" i="28"/>
  <c r="J42" i="28"/>
  <c r="I42" i="28"/>
  <c r="H42" i="28"/>
  <c r="C42" i="28"/>
  <c r="K41" i="28"/>
  <c r="J41" i="28"/>
  <c r="I41" i="28"/>
  <c r="H41" i="28"/>
  <c r="C41" i="28"/>
  <c r="K40" i="28"/>
  <c r="J40" i="28"/>
  <c r="I40" i="28"/>
  <c r="H40" i="28"/>
  <c r="C40" i="28"/>
  <c r="K39" i="28"/>
  <c r="J39" i="28"/>
  <c r="I39" i="28"/>
  <c r="H39" i="28"/>
  <c r="C39" i="28"/>
  <c r="K38" i="28"/>
  <c r="J38" i="28"/>
  <c r="I38" i="28"/>
  <c r="H38" i="28"/>
  <c r="C38" i="28"/>
  <c r="K37" i="28"/>
  <c r="J37" i="28"/>
  <c r="I37" i="28"/>
  <c r="H37" i="28"/>
  <c r="C37" i="28"/>
  <c r="K36" i="28"/>
  <c r="J36" i="28"/>
  <c r="I36" i="28"/>
  <c r="H36" i="28"/>
  <c r="C36" i="28"/>
  <c r="J34" i="28"/>
  <c r="K34" i="28" s="1"/>
  <c r="G34" i="28"/>
  <c r="C34" i="28"/>
  <c r="J33" i="28"/>
  <c r="K33" i="28" s="1"/>
  <c r="G33" i="28"/>
  <c r="C33" i="28"/>
  <c r="J32" i="28"/>
  <c r="K32" i="28" s="1"/>
  <c r="G32" i="28"/>
  <c r="C32" i="28"/>
  <c r="J31" i="28"/>
  <c r="K31" i="28" s="1"/>
  <c r="I31" i="28"/>
  <c r="G31" i="28"/>
  <c r="C31" i="28"/>
  <c r="K30" i="28"/>
  <c r="J30" i="28"/>
  <c r="I30" i="28"/>
  <c r="H30" i="28"/>
  <c r="G30" i="28"/>
  <c r="F30" i="28"/>
  <c r="E30" i="28"/>
  <c r="D30" i="28"/>
  <c r="C30" i="28"/>
  <c r="J29" i="28"/>
  <c r="K29" i="28" s="1"/>
  <c r="H29" i="28"/>
  <c r="I29" i="28" s="1"/>
  <c r="G29" i="28"/>
  <c r="K28" i="28"/>
  <c r="J28" i="28"/>
  <c r="H28" i="28"/>
  <c r="I28" i="28" s="1"/>
  <c r="G28" i="28"/>
  <c r="J27" i="28"/>
  <c r="K27" i="28" s="1"/>
  <c r="H27" i="28"/>
  <c r="I27" i="28" s="1"/>
  <c r="G27" i="28"/>
  <c r="J26" i="28"/>
  <c r="K26" i="28" s="1"/>
  <c r="I26" i="28"/>
  <c r="H26" i="28"/>
  <c r="G26" i="28"/>
  <c r="J25" i="28"/>
  <c r="K25" i="28" s="1"/>
  <c r="H25" i="28"/>
  <c r="I25" i="28" s="1"/>
  <c r="G25" i="28"/>
  <c r="K24" i="28"/>
  <c r="J24" i="28"/>
  <c r="I24" i="28"/>
  <c r="H24" i="28"/>
  <c r="G24" i="28"/>
  <c r="F24" i="28"/>
  <c r="E24" i="28"/>
  <c r="D24" i="28"/>
  <c r="C24" i="28"/>
  <c r="C30" i="6"/>
  <c r="C29" i="6"/>
  <c r="C28" i="6"/>
  <c r="A15" i="7"/>
  <c r="A5" i="7"/>
  <c r="B55" i="22" l="1"/>
  <c r="B50" i="22" l="1"/>
  <c r="B35" i="22"/>
  <c r="B51" i="22" l="1"/>
  <c r="B36" i="22"/>
  <c r="B58" i="22" l="1"/>
  <c r="B57" i="22" l="1"/>
  <c r="C67" i="22" l="1"/>
  <c r="C69" i="22" l="1"/>
  <c r="B43" i="22" l="1"/>
  <c r="B33" i="22"/>
  <c r="B30" i="22" l="1"/>
  <c r="B29" i="22" l="1"/>
  <c r="E22" i="16" l="1"/>
  <c r="A15" i="28" l="1"/>
  <c r="A12" i="28"/>
  <c r="A9" i="28"/>
  <c r="A8" i="28"/>
  <c r="A6" i="28"/>
  <c r="A4" i="28"/>
  <c r="A11" i="28"/>
  <c r="F64" i="28" l="1"/>
  <c r="E64" i="28" s="1"/>
  <c r="F60" i="28"/>
  <c r="E60" i="28" s="1"/>
  <c r="F54" i="28"/>
  <c r="E54" i="28" s="1"/>
  <c r="F49" i="28"/>
  <c r="E49" i="28" s="1"/>
  <c r="F45" i="28"/>
  <c r="E45" i="28" s="1"/>
  <c r="F41" i="28"/>
  <c r="E41" i="28" s="1"/>
  <c r="F36" i="28"/>
  <c r="E36" i="28" s="1"/>
  <c r="E32" i="28"/>
  <c r="F61" i="28"/>
  <c r="E61" i="28" s="1"/>
  <c r="F55" i="28"/>
  <c r="E55" i="28" s="1"/>
  <c r="F50" i="28"/>
  <c r="E50" i="28" s="1"/>
  <c r="F46" i="28"/>
  <c r="E46" i="28" s="1"/>
  <c r="F39" i="28"/>
  <c r="E39" i="28" s="1"/>
  <c r="F42" i="28"/>
  <c r="E42" i="28" s="1"/>
  <c r="E34" i="28"/>
  <c r="D26" i="28"/>
  <c r="F62" i="28"/>
  <c r="E62" i="28" s="1"/>
  <c r="F56" i="28"/>
  <c r="E56" i="28" s="1"/>
  <c r="F52" i="28"/>
  <c r="E52" i="28" s="1"/>
  <c r="F47" i="28"/>
  <c r="E47" i="28" s="1"/>
  <c r="F37" i="28"/>
  <c r="E37" i="28" s="1"/>
  <c r="F40" i="28"/>
  <c r="E40" i="28" s="1"/>
  <c r="E31" i="28"/>
  <c r="F38" i="28"/>
  <c r="E38" i="28" s="1"/>
  <c r="F63" i="28"/>
  <c r="E63" i="28" s="1"/>
  <c r="F57" i="28"/>
  <c r="E57" i="28" s="1"/>
  <c r="F53" i="28"/>
  <c r="E53" i="28" s="1"/>
  <c r="F48" i="28"/>
  <c r="E48" i="28" s="1"/>
  <c r="F44" i="28"/>
  <c r="E44" i="28" s="1"/>
  <c r="E33" i="28"/>
  <c r="A5" i="22"/>
  <c r="T7" i="29"/>
  <c r="A5" i="16"/>
  <c r="A5" i="23"/>
  <c r="D5" i="27"/>
  <c r="G4" i="26"/>
  <c r="A5" i="6"/>
  <c r="A5" i="14"/>
  <c r="A6" i="25"/>
  <c r="F9" i="24"/>
  <c r="A12" i="22"/>
  <c r="T14" i="29"/>
  <c r="A12" i="16"/>
  <c r="A12" i="23"/>
  <c r="D12" i="27"/>
  <c r="G11" i="26"/>
  <c r="A12" i="6"/>
  <c r="E12" i="14"/>
  <c r="A13" i="25"/>
  <c r="F16" i="24"/>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D25" i="28" l="1"/>
  <c r="C26" i="28"/>
  <c r="C28" i="28"/>
  <c r="B26" i="22"/>
  <c r="B86" i="22" s="1"/>
  <c r="F26" i="28"/>
  <c r="E26" i="28" s="1"/>
  <c r="C25" i="28"/>
  <c r="F25" i="28"/>
  <c r="E25" i="28" s="1"/>
  <c r="E28" i="28"/>
  <c r="D28" i="28"/>
  <c r="D27" i="28"/>
  <c r="C29" i="28"/>
  <c r="E29" i="28"/>
  <c r="D29" i="28"/>
  <c r="B49" i="22"/>
  <c r="B69" i="22"/>
  <c r="B68" i="22" s="1"/>
  <c r="C49" i="7"/>
  <c r="B22" i="22"/>
  <c r="C27" i="28" l="1"/>
  <c r="F27" i="28"/>
  <c r="E27" i="28" s="1"/>
  <c r="B54" i="22"/>
  <c r="B34" i="22"/>
  <c r="E14" i="26"/>
  <c r="B21" i="22"/>
  <c r="A16" i="25"/>
  <c r="E15" i="14"/>
  <c r="F19" i="24"/>
  <c r="A15" i="22"/>
  <c r="A15" i="6"/>
  <c r="A15" i="23"/>
  <c r="C15" i="27"/>
  <c r="O17" i="29"/>
  <c r="A15" i="16"/>
  <c r="A14" i="28"/>
  <c r="B23" i="22" l="1"/>
  <c r="B67" i="22" l="1"/>
  <c r="C48" i="7"/>
  <c r="D29" i="24"/>
  <c r="D69" i="22" l="1"/>
  <c r="D25" i="6" l="1"/>
  <c r="E25" i="6"/>
  <c r="D67" i="22" l="1"/>
  <c r="B44" i="22" l="1"/>
  <c r="B65" i="22" s="1"/>
  <c r="B61" i="22" s="1"/>
  <c r="B66" i="22"/>
</calcChain>
</file>

<file path=xl/sharedStrings.xml><?xml version="1.0" encoding="utf-8"?>
<sst xmlns="http://schemas.openxmlformats.org/spreadsheetml/2006/main" count="1172" uniqueCount="532">
  <si>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</si>
  <si>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</si>
  <si>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</si>
  <si>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</si>
  <si>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</si>
  <si>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</si>
  <si>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</si>
  <si>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</si>
  <si>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</si>
  <si>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</si>
  <si>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</si>
  <si>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</si>
  <si>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</si>
  <si>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</si>
  <si>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</si>
  <si>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</si>
  <si>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</si>
  <si>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</si>
  <si>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</si>
  <si>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</si>
  <si>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</si>
  <si>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</si>
  <si>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</si>
  <si>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</si>
  <si>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</si>
  <si>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</si>
  <si>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</si>
  <si>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</si>
  <si>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</si>
  <si>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</si>
  <si>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</si>
  <si>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</si>
  <si>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</si>
  <si>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</si>
  <si>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</si>
  <si>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</si>
  <si>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</si>
  <si>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</si>
  <si>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</si>
  <si>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</si>
  <si>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</si>
  <si>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</si>
  <si>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</si>
  <si>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</si>
  <si>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</si>
  <si>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</si>
  <si>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</si>
  <si>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</si>
  <si>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</si>
  <si>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</si>
  <si>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</si>
  <si>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</si>
  <si>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</si>
  <si>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</si>
  <si>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</si>
  <si>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</si>
  <si>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</si>
  <si>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</si>
  <si>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</si>
  <si>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</si>
  <si>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</si>
  <si>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</si>
  <si>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</si>
  <si>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</si>
  <si>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</si>
  <si>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</si>
  <si>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</si>
  <si>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</si>
  <si>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</si>
  <si>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</si>
  <si>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</si>
  <si>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</si>
  <si>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</si>
  <si>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</si>
  <si>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</si>
  <si>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</si>
  <si>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</si>
  <si>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</si>
  <si>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</si>
  <si>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</si>
  <si>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</si>
  <si>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</si>
  <si>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</si>
  <si>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</si>
  <si>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</si>
  <si>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</si>
  <si>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</si>
  <si>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</si>
  <si>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</si>
  <si>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</si>
  <si>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</si>
  <si>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</si>
  <si>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</si>
  <si>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</si>
  <si>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</si>
  <si>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</si>
  <si>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</si>
  <si>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</si>
  <si>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</si>
  <si>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</si>
  <si>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</si>
  <si>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</si>
  <si>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</si>
  <si>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</si>
  <si>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</si>
  <si>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</si>
  <si>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</si>
  <si>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</si>
  <si>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</si>
  <si>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</si>
  <si>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</si>
  <si>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</si>
  <si>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</si>
  <si>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</si>
  <si>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</si>
  <si>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</si>
  <si>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</si>
  <si>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</si>
  <si>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</si>
  <si>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</si>
  <si>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</si>
  <si>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</si>
  <si>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</si>
  <si>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</si>
  <si>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</si>
  <si>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</si>
  <si>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</si>
  <si>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</si>
  <si>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</si>
  <si>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</si>
  <si>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</si>
  <si>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</si>
  <si>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</si>
  <si>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</si>
  <si>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</si>
  <si>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</si>
  <si>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</si>
  <si>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</si>
  <si>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</si>
  <si>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</si>
  <si>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</si>
  <si>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</si>
  <si>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</si>
  <si>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</si>
  <si>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</si>
  <si>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</si>
  <si>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</si>
  <si>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</si>
  <si>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</si>
  <si>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</si>
  <si>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</si>
  <si>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</si>
  <si>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</si>
  <si>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</si>
  <si>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</si>
  <si>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</si>
  <si>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</si>
  <si>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</si>
  <si>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</si>
  <si>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</si>
  <si>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</si>
  <si>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</si>
  <si>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</si>
  <si>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</si>
  <si>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</si>
  <si>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</si>
  <si>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</si>
  <si>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</si>
  <si>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</si>
  <si>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</si>
  <si>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</si>
  <si>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</si>
  <si>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</si>
  <si>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</si>
  <si>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</si>
  <si>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</si>
  <si>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</si>
  <si>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</si>
  <si>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</si>
  <si>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</si>
  <si>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</si>
  <si>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</si>
  <si>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</si>
  <si>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</si>
  <si>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</si>
  <si>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</si>
  <si>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</si>
  <si>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</si>
  <si>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</si>
  <si>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</si>
  <si>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</si>
  <si>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</si>
  <si>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</si>
  <si>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</si>
  <si>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</si>
  <si>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</si>
  <si>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</si>
  <si>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</si>
  <si>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</si>
  <si>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</si>
  <si>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</si>
  <si>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</si>
  <si>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</si>
  <si>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</si>
  <si>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</si>
  <si>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</si>
  <si>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</si>
  <si>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</si>
  <si>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</si>
  <si>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</si>
  <si>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</si>
  <si>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</si>
  <si>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</si>
  <si>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</si>
  <si>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</si>
  <si>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</si>
  <si>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</si>
  <si>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</si>
  <si>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</si>
  <si>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</si>
  <si>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</si>
  <si>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</si>
  <si>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</si>
  <si>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</si>
  <si>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</si>
  <si>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</si>
  <si>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</si>
  <si>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</si>
  <si>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</si>
  <si>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</si>
  <si>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</si>
  <si>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</si>
  <si>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</si>
  <si>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</si>
  <si>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</si>
  <si>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</si>
  <si>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</si>
  <si>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</si>
  <si>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</si>
  <si>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</si>
  <si>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</si>
  <si>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</si>
  <si>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</si>
  <si>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</si>
  <si>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</si>
  <si>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</si>
  <si>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</si>
  <si>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</si>
  <si>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</si>
  <si>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</si>
  <si>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</si>
  <si>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</si>
  <si>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</si>
  <si>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</si>
  <si>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</si>
  <si>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</si>
  <si>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</si>
  <si>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</si>
  <si>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</si>
  <si>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</si>
  <si>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</si>
  <si>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</si>
  <si>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</si>
  <si>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</si>
  <si>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</si>
  <si>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</si>
  <si>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</si>
  <si>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</si>
  <si>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</si>
  <si>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</si>
  <si>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</si>
  <si>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</si>
  <si>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</si>
  <si>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</si>
  <si>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</si>
  <si>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</si>
  <si>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</si>
  <si>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</si>
  <si>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</si>
  <si>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</si>
  <si>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</si>
  <si>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</si>
  <si>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</si>
  <si>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</si>
  <si>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</si>
  <si>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</si>
  <si>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</si>
  <si>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</si>
  <si>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</si>
  <si>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</si>
  <si>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</si>
  <si>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</si>
  <si>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</si>
  <si>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</si>
  <si>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</si>
  <si>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</si>
  <si>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</si>
  <si>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</si>
  <si>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</si>
  <si>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</si>
  <si>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</si>
  <si>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</si>
  <si>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</si>
  <si>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</si>
  <si>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</si>
  <si>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</si>
  <si>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</si>
  <si>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</si>
  <si>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</si>
  <si>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</si>
  <si>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</si>
  <si>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</si>
  <si>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</si>
  <si>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</si>
  <si>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</si>
  <si>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</si>
  <si>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</si>
  <si>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</si>
  <si>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</si>
  <si>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</si>
  <si>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</si>
  <si>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</si>
  <si>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</si>
  <si>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</si>
  <si>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</si>
  <si>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</si>
  <si>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</si>
  <si>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</si>
  <si>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</si>
  <si>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</si>
  <si>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</si>
  <si>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</si>
  <si>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</si>
  <si>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</si>
  <si>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</si>
  <si>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</si>
  <si>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</si>
  <si>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</si>
  <si>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</si>
  <si>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</si>
  <si>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</si>
  <si>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</si>
  <si>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</si>
  <si>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</si>
  <si>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</si>
  <si>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</si>
  <si>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</si>
  <si>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</si>
  <si>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</si>
  <si>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</si>
  <si>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</si>
  <si>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</si>
  <si>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</si>
  <si>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</si>
  <si>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</si>
  <si>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</si>
  <si>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</si>
  <si>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</si>
  <si>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</si>
  <si>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</si>
  <si>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</si>
  <si>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</si>
  <si>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</si>
  <si>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</si>
  <si>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</si>
  <si>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</si>
  <si>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</si>
  <si>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</si>
  <si>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</si>
  <si>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</si>
  <si>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</si>
  <si>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</si>
  <si>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</si>
  <si>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</si>
  <si>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</si>
  <si>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</si>
  <si>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</si>
  <si>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</si>
  <si>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</si>
  <si>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</si>
  <si>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</si>
  <si>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</si>
  <si>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</si>
  <si>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</si>
  <si>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</si>
  <si>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</si>
  <si>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</si>
  <si>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</si>
  <si>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</si>
  <si>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</si>
  <si>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</si>
  <si>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</si>
  <si>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</si>
  <si>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</si>
  <si>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</si>
  <si>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</si>
  <si>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</si>
  <si>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</si>
  <si>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</si>
  <si>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</si>
  <si>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</si>
  <si>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</si>
  <si>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</si>
  <si>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</si>
  <si>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</si>
  <si>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</si>
  <si>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</si>
  <si>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</si>
  <si>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</si>
  <si>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</si>
  <si>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</si>
  <si>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</si>
  <si>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</si>
  <si>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</si>
  <si>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</si>
  <si>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</si>
  <si>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</si>
  <si>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</si>
  <si>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</si>
  <si>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</si>
  <si>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</si>
  <si>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</si>
  <si>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</si>
  <si>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</si>
  <si>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</si>
  <si>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</si>
  <si>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</si>
  <si>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</si>
  <si>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</si>
  <si>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</si>
  <si>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</si>
  <si>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</si>
  <si>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</si>
  <si>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</si>
  <si>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</si>
  <si>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</si>
  <si>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</si>
  <si>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</si>
  <si>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</si>
  <si>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</si>
  <si>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</si>
  <si>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</si>
  <si>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</si>
  <si>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</si>
  <si>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</si>
  <si>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</si>
  <si>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</si>
  <si>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Разделение на этапы не предусмотрено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</si>
  <si>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</si>
  <si>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</si>
  <si>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t>Шт</t>
  </si>
  <si>
    <t>Всего</t>
  </si>
  <si>
    <t>-</t>
  </si>
  <si>
    <t>Цели (указать укрупненные цели в соответствии с приложением __1_)</t>
  </si>
  <si>
    <t>Филиал/ подразделение</t>
  </si>
  <si>
    <t>Реализация мероприятия вызвана необходимостью исполнения требований Постановления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В соответствии с решением Совета директоров ПАО «Россети» (протокол от 14.05.2018 № 306) мероприятия по снижению потерь электрической энергии, указанные в Плане (Программе) снижения потерь электрической энергии в электрических сетях АО «Чеченэнерго» на 2018-2022 годы (далее – План (Программа), одобрены Советом директоров ПАО «Россети». По результатам проведения проектных работ  ПАО «МРСК Северного Кавказа» рекомендовано утвердить План (Программу) снижения потерь электрической энергии.</t>
  </si>
  <si>
    <t>ССР</t>
  </si>
  <si>
    <t>ОК</t>
  </si>
  <si>
    <t>РСФ "МИР" ООО</t>
  </si>
  <si>
    <t>Утвержденная проектно-сметная документация</t>
  </si>
  <si>
    <t>объем заключенного договора в ценах _2019_ года с НДС, млн. руб.</t>
  </si>
  <si>
    <t>ПИР</t>
  </si>
  <si>
    <r>
      <t xml:space="preserve">Показатели </t>
    </r>
    <r>
      <rPr>
        <b/>
        <sz val="12"/>
        <color indexed="8"/>
        <rFont val="Times New Roman"/>
        <family val="1"/>
        <charset val="204"/>
      </rPr>
      <t xml:space="preserve">
экономической эффективности реализации инвестиционного проекта</t>
    </r>
  </si>
  <si>
    <t>3.6.</t>
  </si>
  <si>
    <t>4.6.</t>
  </si>
  <si>
    <t>строительство и реконструкция</t>
  </si>
  <si>
    <t>ПАО "МРСК Северного Кавказа"</t>
  </si>
  <si>
    <t>Локально-сметные расчеты</t>
  </si>
  <si>
    <t>Конкурс</t>
  </si>
  <si>
    <t>ООО РСФ "МИР"                  ООО "Росэнергопроект"</t>
  </si>
  <si>
    <t>ООО "Росэнергопроект"</t>
  </si>
  <si>
    <t>117 950,43  118 033,76</t>
  </si>
  <si>
    <t xml:space="preserve">ООО РСФ "МИР"     </t>
  </si>
  <si>
    <t>Конкурс № 977287</t>
  </si>
  <si>
    <t xml:space="preserve">B2B-Center </t>
  </si>
  <si>
    <t>Дополнительное соглашение №4 от 18.04.2019г. К дог № 01-18-ПИР от 17.08.2018г.</t>
  </si>
  <si>
    <t>СМР</t>
  </si>
  <si>
    <t>ПАО "Россети Северный Кавказ"</t>
  </si>
  <si>
    <t xml:space="preserve">ООО «НИЙСО и К»                   ООО "ТЕПЛИЦСТРОЙСЕРВИС"   </t>
  </si>
  <si>
    <t>нет</t>
  </si>
  <si>
    <t>_</t>
  </si>
  <si>
    <t xml:space="preserve">ООО «НИЙСО и К»  </t>
  </si>
  <si>
    <t xml:space="preserve">  B2B-Center</t>
  </si>
  <si>
    <t>Закупка у ЕИ  не осуществлялась</t>
  </si>
  <si>
    <t>объем заключенного договора в ценах 2020 года с НДС, млн. руб.</t>
  </si>
  <si>
    <t>ООО "НИЙСО и К"</t>
  </si>
  <si>
    <t>Строительство и реконструкция 109,285 км сети 10-0,4 кВ, установка 6,64 МВА трансформаторной мощности в рамках "Плана (программы) снижения потерь электрической энергии в электрических сетях АО "Чеченэнерго". Гудермесские РЭС</t>
  </si>
  <si>
    <t>117950,43 118 03376</t>
  </si>
  <si>
    <t>12.2021/12.2012</t>
  </si>
  <si>
    <t>СМР, оборудование, прочие</t>
  </si>
  <si>
    <t>531 821,68 532 35456</t>
  </si>
  <si>
    <t>Конкурс № 2366046</t>
  </si>
  <si>
    <t>объем затрат по данному объекту -135,75 млн руб. с НДС</t>
  </si>
  <si>
    <t>объем затрат по данному объекту -7,05 млн руб. с НДС</t>
  </si>
  <si>
    <t>ООО "НИЙСО и К" № 16-20-СМР-ЧЭ от 6.10.20г. ( объем затрат по данному объекту -135,75 млн руб. с НДС)</t>
  </si>
  <si>
    <t>ООО РСФ "Мир"  № 01-18-ПИР от 17.08.2018г. доп.согл.№ 4 от 18.04.2019г. ( объем затрат по данному объекту -7,05 млн руб. с НДС)</t>
  </si>
  <si>
    <t>L_Che371</t>
  </si>
  <si>
    <t>объем заключенного договора в ценах _2021_ года с НДС, млн. руб.</t>
  </si>
  <si>
    <t>заработная плата производственного персонала</t>
  </si>
  <si>
    <t>проценты за пользование кредитными средствами</t>
  </si>
  <si>
    <t>ООО "НИЙСО и К", АО "ЦИУС ЕЭС"</t>
  </si>
  <si>
    <t>АО "ЦИУС ЕЭС" № 01-21-СК-ЧЭ от 11.10.21г.</t>
  </si>
  <si>
    <t>Прочее новое строительство объектов электросетевого хозяйства</t>
  </si>
  <si>
    <t/>
  </si>
  <si>
    <t>не применимо</t>
  </si>
  <si>
    <t>Чеченская Республика</t>
  </si>
  <si>
    <t>Гудермесский район</t>
  </si>
  <si>
    <t>местный</t>
  </si>
  <si>
    <t>+</t>
  </si>
  <si>
    <t>0</t>
  </si>
  <si>
    <t>Объект включен в СиПР ()</t>
  </si>
  <si>
    <t>не проводились</t>
  </si>
  <si>
    <t>Исполнение Федерального закона от 29.12.2014 № 466-ФЗ, предусматривающего продление особых условий функционирования оптового рынка электрической энергии (мощности) на территории Северо-Кавказского федерального округа, а также исполнение протокольных решений совещания по тарифному регулированию и установления единых (котловых) тарифов на услуги по передаче электрической энергии по региональным сетям Чеченской Республики.</t>
  </si>
  <si>
    <t>Строительство ВЛ-6 кВ, Ф-3 ПС "Октябрьская"  с.Чечен-Аул обеспечит бесперебойным электроснабжением потребителей ЧР, позволит обеспечить подключение новых потребителей  и повысить реализацию электрической энергии, что в свою очередь приведет к увеличению реализации   электрической энергии и получению дополнительной выручки  от  реализации электроэнергии.</t>
  </si>
  <si>
    <t>17,92 млн.руб./МВА. 1,09 млн.руб./км.</t>
  </si>
  <si>
    <t>6,64 МВА (6,64 МВА)  109,29 км (109,29 км)</t>
  </si>
  <si>
    <t>Итого за год (нарастающим итогом)</t>
  </si>
  <si>
    <t>за текущий квартал</t>
  </si>
  <si>
    <t>строительный контроль</t>
  </si>
  <si>
    <t>АО "ЦИУС ЕЭС" Договор от 11.01.2021 г. № 01-21-СК-ЧЭ</t>
  </si>
  <si>
    <t>Объем затрат на данному объекту составляет 2 596,54 тыс. руб. с НДС</t>
  </si>
  <si>
    <t>Авторский надзор</t>
  </si>
  <si>
    <t xml:space="preserve"> Договор ООО РСФ "Мир"  от 21.12.2020 г. №24-20-ЧЭ</t>
  </si>
  <si>
    <t>Объем затрат по данному объекту составляет - 84,46 тыс. руб. с НДС</t>
  </si>
  <si>
    <t>ООО РСФ "Мир" №24-20-ЧЭ от 21.12.2020г. (объем затрат по данному объекту составляет - 0,084 млн.руб. с НДС)</t>
  </si>
  <si>
    <t>объем заключенного договора в ценах __ года с НДС, млн. руб.</t>
  </si>
  <si>
    <t>прочие затраты ( премия)</t>
  </si>
  <si>
    <t>- прочие затраты по объекту, в т.ч.</t>
  </si>
  <si>
    <t>Факт 2022 года</t>
  </si>
  <si>
    <t xml:space="preserve">2023 год </t>
  </si>
  <si>
    <t xml:space="preserve"> по состоянию на 01.01.2022</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</si>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</sst>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_ ;\-#,##0\ "/>
    <numFmt numFmtId="166" formatCode="_-* #,##0.00\ _р_._-;\-* #,##0.00\ _р_._-;_-* &quot;-&quot;??\ _р_._-;_-@_-"/>
    <numFmt numFmtId="167" formatCode="0.0000"/>
    <numFmt numFmtId="168" formatCode="#,##0.00;[Red]#,##0.00"/>
    <numFmt numFmtId="169" formatCode="#,##0.000"/>
    <numFmt numFmtId="170" formatCode="0.0%"/>
  </numFmts>
  <fonts count="70"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sz val="11"/>
      <name val="Calibri"/>
      <family val="2"/>
      <scheme val="minor"/>
    </font>
    <font>
      <b/>
      <sz val="12"/>
      <color theme="1"/>
      <name val="Times New Roman"/>
      <family val="1"/>
      <charset val="204"/>
    </font>
    <font>
      <sz val="18"/>
      <color theme="1"/>
      <name val="Times New Roman"/>
      <family val="1"/>
      <charset val="204"/>
    </font>
    <font>
      <sz val="14"/>
      <color theme="1"/>
      <name val="Times New Roman"/>
      <family val="1"/>
      <charset val="204"/>
    </font>
    <font>
      <b/>
      <u/>
      <sz val="12"/>
      <color theme="1"/>
      <name val="Times New Roman"/>
      <family val="1"/>
      <charset val="204"/>
    </font>
    <font>
      <sz val="10"/>
      <color indexed="8"/>
      <name val="Times New Roman"/>
      <family val="1"/>
      <charset val="204"/>
    </font>
    <font>
      <u/>
      <sz val="11"/>
      <color theme="10"/>
      <name val="Calibri"/>
      <family val="2"/>
      <charset val="204"/>
      <scheme val="minor"/>
    </font>
    <fon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s>
  <borders count="3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s>
  <cellStyleXfs count="87">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7"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58" fillId="0" borderId="0"/>
    <xf numFmtId="0" fontId="9" fillId="0" borderId="0"/>
    <xf numFmtId="0" fontId="58" fillId="0" borderId="0"/>
    <xf numFmtId="0" fontId="57" fillId="0" borderId="0"/>
    <xf numFmtId="0" fontId="57" fillId="0" borderId="0"/>
    <xf numFmtId="0" fontId="57" fillId="0" borderId="0"/>
    <xf numFmtId="0" fontId="57" fillId="0" borderId="0"/>
    <xf numFmtId="0" fontId="59" fillId="0" borderId="0"/>
    <xf numFmtId="0" fontId="57"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9" fillId="0" borderId="0"/>
    <xf numFmtId="0" fontId="1" fillId="23" borderId="8" applyNumberFormat="0" applyFont="0" applyAlignment="0" applyProtection="0"/>
    <xf numFmtId="9" fontId="1" fillId="0" borderId="0" applyFont="0" applyFill="0" applyBorder="0" applyAlignment="0" applyProtection="0"/>
    <xf numFmtId="0" fontId="68" fillId="0" borderId="0" applyNumberFormat="0" applyFill="0" applyBorder="0" applyAlignment="0" applyProtection="0"/>
  </cellStyleXfs>
  <cellXfs count="336">
    <xf numFmtId="0" fontId="0" fillId="0" borderId="0" xfId="0"/>
    <xf numFmtId="0" fontId="2" fillId="0" borderId="0" xfId="53" applyFont="1" applyAlignment="1">
      <alignment horizontal="center" vertical="center"/>
    </xf>
    <xf numFmtId="0" fontId="2" fillId="0" borderId="0" xfId="53" applyFont="1" applyAlignment="1">
      <alignment vertical="center"/>
    </xf>
    <xf numFmtId="0" fontId="41" fillId="0" borderId="0" xfId="42" applyFont="1"/>
    <xf numFmtId="0" fontId="33" fillId="0" borderId="0" xfId="42" applyFont="1"/>
    <xf numFmtId="0" fontId="9" fillId="0" borderId="0" xfId="42"/>
    <xf numFmtId="1" fontId="34" fillId="0" borderId="0" xfId="42" applyNumberFormat="1" applyFont="1" applyAlignment="1">
      <alignment horizontal="left" vertical="top"/>
    </xf>
    <xf numFmtId="49" fontId="33" fillId="0" borderId="0" xfId="42" applyNumberFormat="1" applyFont="1" applyAlignment="1">
      <alignment horizontal="left" vertical="top" wrapText="1"/>
    </xf>
    <xf numFmtId="49" fontId="33" fillId="0" borderId="0" xfId="42" applyNumberFormat="1" applyFont="1" applyAlignment="1">
      <alignment horizontal="left" vertical="top"/>
    </xf>
    <xf numFmtId="0" fontId="33" fillId="0" borderId="0" xfId="42" applyFont="1" applyAlignment="1">
      <alignment horizontal="center" vertical="center"/>
    </xf>
    <xf numFmtId="0" fontId="41" fillId="0" borderId="0" xfId="42" applyFont="1" applyAlignment="1">
      <alignment horizontal="center"/>
    </xf>
    <xf numFmtId="0" fontId="5" fillId="0" borderId="10" xfId="53" applyFont="1" applyBorder="1" applyAlignment="1">
      <alignment horizontal="left" vertical="center" wrapText="1"/>
    </xf>
    <xf numFmtId="0" fontId="35" fillId="0" borderId="0" xfId="0" applyFont="1"/>
    <xf numFmtId="0" fontId="11" fillId="0" borderId="0" xfId="53" applyFont="1" applyAlignment="1">
      <alignment horizontal="left" vertical="center"/>
    </xf>
    <xf numFmtId="0" fontId="10" fillId="0" borderId="0" xfId="42" applyFont="1" applyAlignment="1">
      <alignment horizontal="right"/>
    </xf>
    <xf numFmtId="0" fontId="5" fillId="0" borderId="0" xfId="53" applyFont="1" applyAlignment="1">
      <alignment vertical="center"/>
    </xf>
    <xf numFmtId="0" fontId="10" fillId="0" borderId="0" xfId="42" applyFont="1" applyAlignment="1">
      <alignment horizontal="right" vertical="center"/>
    </xf>
    <xf numFmtId="0" fontId="3" fillId="0" borderId="0" xfId="53" applyFont="1" applyAlignment="1">
      <alignment vertical="center"/>
    </xf>
    <xf numFmtId="0" fontId="7" fillId="0" borderId="0" xfId="53" applyFont="1" applyAlignment="1">
      <alignment vertical="center"/>
    </xf>
    <xf numFmtId="0" fontId="13" fillId="0" borderId="0" xfId="53" applyFont="1"/>
    <xf numFmtId="0" fontId="11" fillId="0" borderId="0" xfId="53" applyFont="1" applyAlignment="1">
      <alignment horizontal="center" vertical="center"/>
    </xf>
    <xf numFmtId="0" fontId="8" fillId="0" borderId="0" xfId="53" applyFont="1" applyAlignment="1">
      <alignment horizontal="center"/>
    </xf>
    <xf numFmtId="0" fontId="57" fillId="0" borderId="0" xfId="54"/>
    <xf numFmtId="0" fontId="48" fillId="0" borderId="10" xfId="42" applyFont="1" applyBorder="1" applyAlignment="1">
      <alignment horizontal="center" vertical="center" wrapText="1"/>
    </xf>
    <xf numFmtId="0" fontId="9" fillId="0" borderId="0" xfId="41" applyFont="1" applyAlignment="1">
      <alignment horizontal="left"/>
    </xf>
    <xf numFmtId="0" fontId="4" fillId="0" borderId="0" xfId="53" applyFont="1"/>
    <xf numFmtId="0" fontId="9" fillId="0" borderId="0" xfId="41" applyFont="1" applyAlignment="1">
      <alignment horizontal="left" vertical="center"/>
    </xf>
    <xf numFmtId="0" fontId="35" fillId="0" borderId="10" xfId="41" applyFont="1" applyBorder="1" applyAlignment="1">
      <alignment horizontal="center" vertical="center" wrapText="1"/>
    </xf>
    <xf numFmtId="0" fontId="9" fillId="0" borderId="10" xfId="41" applyFont="1" applyBorder="1" applyAlignment="1">
      <alignment horizontal="center" vertical="top"/>
    </xf>
    <xf numFmtId="0" fontId="9" fillId="0" borderId="10" xfId="41" applyFont="1" applyBorder="1" applyAlignment="1">
      <alignment horizontal="center" vertical="center"/>
    </xf>
    <xf numFmtId="0" fontId="9" fillId="0" borderId="10" xfId="41" applyFont="1" applyBorder="1" applyAlignment="1">
      <alignment horizontal="left" vertical="center" wrapText="1"/>
    </xf>
    <xf numFmtId="0" fontId="9" fillId="0" borderId="10" xfId="41" applyFont="1" applyBorder="1" applyAlignment="1">
      <alignment horizontal="center" vertical="center" wrapText="1"/>
    </xf>
    <xf numFmtId="0" fontId="38" fillId="0" borderId="0" xfId="41" applyFont="1" applyAlignment="1">
      <alignment horizontal="left"/>
    </xf>
    <xf numFmtId="0" fontId="39" fillId="0" borderId="0" xfId="41" applyFont="1" applyAlignment="1">
      <alignment horizontal="left"/>
    </xf>
    <xf numFmtId="0" fontId="9" fillId="0" borderId="0" xfId="41" applyFont="1" applyAlignment="1">
      <alignment vertical="center"/>
    </xf>
    <xf numFmtId="0" fontId="9" fillId="0" borderId="0" xfId="41" applyFont="1" applyAlignment="1">
      <alignment vertical="top" wrapText="1"/>
    </xf>
    <xf numFmtId="0" fontId="49" fillId="0" borderId="0" xfId="52" applyFont="1"/>
    <xf numFmtId="0" fontId="48" fillId="0" borderId="0" xfId="52" applyFont="1"/>
    <xf numFmtId="0" fontId="47" fillId="0" borderId="14"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3" xfId="0" applyBorder="1" applyAlignment="1">
      <alignment horizontal="center" vertical="center"/>
    </xf>
    <xf numFmtId="0" fontId="9" fillId="0" borderId="0" xfId="42" applyAlignment="1">
      <alignment horizontal="center"/>
    </xf>
    <xf numFmtId="0" fontId="35" fillId="0" borderId="0" xfId="56" applyFont="1"/>
    <xf numFmtId="49" fontId="35" fillId="0" borderId="10" xfId="42" applyNumberFormat="1" applyFont="1" applyBorder="1" applyAlignment="1">
      <alignment horizontal="center" vertical="center" wrapText="1"/>
    </xf>
    <xf numFmtId="0" fontId="35" fillId="0" borderId="10" xfId="42" applyFont="1" applyBorder="1" applyAlignment="1">
      <alignment horizontal="left" vertical="center" wrapText="1"/>
    </xf>
    <xf numFmtId="0" fontId="35" fillId="0" borderId="0" xfId="42" applyFont="1"/>
    <xf numFmtId="49" fontId="9" fillId="0" borderId="10" xfId="42" applyNumberFormat="1" applyBorder="1" applyAlignment="1">
      <alignment horizontal="center" vertical="center" wrapText="1"/>
    </xf>
    <xf numFmtId="0" fontId="9" fillId="0" borderId="10" xfId="42" applyBorder="1" applyAlignment="1">
      <alignment horizontal="left" vertical="center" wrapText="1"/>
    </xf>
    <xf numFmtId="1" fontId="9" fillId="0" borderId="10" xfId="42" applyNumberFormat="1" applyBorder="1" applyAlignment="1">
      <alignment horizontal="center" vertical="center" wrapText="1"/>
    </xf>
    <xf numFmtId="0" fontId="9" fillId="0" borderId="15" xfId="42" applyBorder="1" applyAlignment="1">
      <alignment horizontal="left" vertical="center" wrapText="1"/>
    </xf>
    <xf numFmtId="0" fontId="36" fillId="0" borderId="10" xfId="48" applyFont="1" applyBorder="1" applyAlignment="1">
      <alignment horizontal="left" vertical="center" wrapText="1"/>
    </xf>
    <xf numFmtId="0" fontId="33" fillId="0" borderId="0" xfId="52" applyFont="1"/>
    <xf numFmtId="0" fontId="45" fillId="0" borderId="10" xfId="52" applyFont="1" applyBorder="1" applyAlignment="1">
      <alignment horizontal="center" vertical="center"/>
    </xf>
    <xf numFmtId="2" fontId="9" fillId="0" borderId="0" xfId="42" applyNumberFormat="1"/>
    <xf numFmtId="0" fontId="35" fillId="0" borderId="10" xfId="42" applyFont="1" applyBorder="1" applyAlignment="1">
      <alignment horizontal="center" vertical="center" wrapText="1"/>
    </xf>
    <xf numFmtId="0" fontId="5" fillId="0" borderId="10" xfId="48" applyFont="1" applyBorder="1" applyAlignment="1">
      <alignment horizontal="left" vertical="center" wrapText="1"/>
    </xf>
    <xf numFmtId="0" fontId="5" fillId="0" borderId="12" xfId="48" applyFont="1" applyBorder="1" applyAlignment="1">
      <alignment horizontal="left" vertical="center" wrapText="1"/>
    </xf>
    <xf numFmtId="0" fontId="64" fillId="0" borderId="11" xfId="53" applyFont="1" applyBorder="1" applyAlignment="1">
      <alignment horizontal="center" vertical="center" wrapText="1"/>
    </xf>
    <xf numFmtId="0" fontId="9" fillId="0" borderId="11" xfId="42" applyBorder="1" applyAlignment="1">
      <alignment vertical="center" wrapText="1"/>
    </xf>
    <xf numFmtId="49" fontId="60" fillId="0" borderId="10" xfId="53" applyNumberFormat="1" applyFont="1" applyBorder="1" applyAlignment="1">
      <alignment vertical="center"/>
    </xf>
    <xf numFmtId="0" fontId="60" fillId="0" borderId="11" xfId="53" applyFont="1" applyBorder="1" applyAlignment="1">
      <alignment vertical="center" wrapText="1"/>
    </xf>
    <xf numFmtId="0" fontId="60" fillId="0" borderId="10" xfId="53" applyFont="1" applyBorder="1" applyAlignment="1">
      <alignment horizontal="left" vertical="center" wrapText="1"/>
    </xf>
    <xf numFmtId="49" fontId="5" fillId="0" borderId="10" xfId="53" applyNumberFormat="1" applyFont="1" applyBorder="1" applyAlignment="1">
      <alignment horizontal="center" vertical="center" wrapText="1"/>
    </xf>
    <xf numFmtId="49" fontId="5" fillId="0" borderId="10" xfId="53" applyNumberFormat="1" applyFont="1" applyBorder="1" applyAlignment="1">
      <alignment horizontal="left" vertical="center" wrapText="1"/>
    </xf>
    <xf numFmtId="0" fontId="35" fillId="0" borderId="0" xfId="0" applyFont="1" applyAlignment="1">
      <alignment horizontal="center" vertical="center"/>
    </xf>
    <xf numFmtId="0" fontId="35" fillId="0" borderId="0" xfId="0" applyFont="1" applyAlignment="1">
      <alignment vertical="center"/>
    </xf>
    <xf numFmtId="0" fontId="8" fillId="0" borderId="0" xfId="53" applyFont="1"/>
    <xf numFmtId="0" fontId="35" fillId="0" borderId="12" xfId="41" applyFont="1" applyBorder="1" applyAlignment="1">
      <alignment horizontal="center" vertical="center" wrapText="1"/>
    </xf>
    <xf numFmtId="0" fontId="5" fillId="0" borderId="0" xfId="53" applyFont="1" applyAlignment="1">
      <alignment horizontal="center" vertical="center"/>
    </xf>
    <xf numFmtId="0" fontId="3" fillId="0" borderId="0" xfId="53" applyFont="1" applyAlignment="1">
      <alignment horizontal="center" vertical="center"/>
    </xf>
    <xf numFmtId="0" fontId="44" fillId="0" borderId="0" xfId="53" applyFont="1" applyAlignment="1">
      <alignment horizontal="center" vertical="center"/>
    </xf>
    <xf numFmtId="0" fontId="9" fillId="0" borderId="0" xfId="42" applyAlignment="1">
      <alignment horizontal="left" wrapText="1"/>
    </xf>
    <xf numFmtId="0" fontId="45" fillId="0" borderId="10" xfId="52" applyFont="1" applyBorder="1" applyAlignment="1">
      <alignment horizontal="center" vertical="center" wrapText="1"/>
    </xf>
    <xf numFmtId="0" fontId="9" fillId="0" borderId="0" xfId="42" applyAlignment="1">
      <alignment horizontal="right"/>
    </xf>
    <xf numFmtId="2" fontId="42" fillId="0" borderId="0" xfId="42" applyNumberFormat="1" applyFont="1" applyAlignment="1">
      <alignment horizontal="right" vertical="top" wrapText="1"/>
    </xf>
    <xf numFmtId="0" fontId="33" fillId="0" borderId="0" xfId="42" applyFont="1" applyAlignment="1">
      <alignment horizontal="right"/>
    </xf>
    <xf numFmtId="0" fontId="33" fillId="0" borderId="10" xfId="42" applyFont="1" applyBorder="1" applyAlignment="1">
      <alignment horizontal="justify"/>
    </xf>
    <xf numFmtId="2" fontId="33" fillId="0" borderId="10" xfId="42" applyNumberFormat="1" applyFont="1" applyBorder="1" applyAlignment="1">
      <alignment horizontal="justify"/>
    </xf>
    <xf numFmtId="2" fontId="33" fillId="0" borderId="10" xfId="42" applyNumberFormat="1" applyFont="1" applyBorder="1" applyAlignment="1">
      <alignment horizontal="justify" vertical="top" wrapText="1"/>
    </xf>
    <xf numFmtId="9" fontId="33" fillId="0" borderId="10" xfId="42" applyNumberFormat="1" applyFont="1" applyBorder="1" applyAlignment="1">
      <alignment horizontal="justify" vertical="top" wrapText="1"/>
    </xf>
    <xf numFmtId="0" fontId="33" fillId="0" borderId="10" xfId="42" applyFont="1" applyBorder="1" applyAlignment="1">
      <alignment vertical="top" wrapText="1"/>
    </xf>
    <xf numFmtId="0" fontId="55" fillId="0" borderId="10" xfId="52" applyFont="1" applyBorder="1" applyAlignment="1">
      <alignment horizontal="center" vertical="center"/>
    </xf>
    <xf numFmtId="0" fontId="55" fillId="0" borderId="0" xfId="52" applyFont="1"/>
    <xf numFmtId="0" fontId="38" fillId="0" borderId="0" xfId="42" applyFont="1" applyAlignment="1">
      <alignment horizontal="center" vertical="center"/>
    </xf>
    <xf numFmtId="0" fontId="35" fillId="0" borderId="0" xfId="42" applyFont="1" applyAlignment="1">
      <alignment horizontal="center" vertical="top" wrapText="1"/>
    </xf>
    <xf numFmtId="0" fontId="35" fillId="0" borderId="10" xfId="42" applyFont="1" applyBorder="1" applyAlignment="1">
      <alignment horizontal="center" vertical="top" wrapText="1"/>
    </xf>
    <xf numFmtId="0" fontId="35" fillId="0" borderId="10" xfId="42" applyFont="1" applyBorder="1" applyAlignment="1">
      <alignment vertical="top" wrapText="1"/>
    </xf>
    <xf numFmtId="0" fontId="9" fillId="0" borderId="10" xfId="42" applyBorder="1" applyAlignment="1">
      <alignment horizontal="center" vertical="top" wrapText="1"/>
    </xf>
    <xf numFmtId="0" fontId="9" fillId="0" borderId="10" xfId="42" applyBorder="1"/>
    <xf numFmtId="0" fontId="9" fillId="0" borderId="10" xfId="42" applyBorder="1" applyAlignment="1">
      <alignment vertical="top" wrapText="1"/>
    </xf>
    <xf numFmtId="0" fontId="9" fillId="0" borderId="10" xfId="42" applyBorder="1" applyAlignment="1">
      <alignment horizontal="justify" vertical="top" wrapText="1"/>
    </xf>
    <xf numFmtId="0" fontId="9" fillId="0" borderId="10" xfId="42" applyBorder="1" applyAlignment="1">
      <alignment horizontal="left" vertical="top" wrapText="1"/>
    </xf>
    <xf numFmtId="0" fontId="45" fillId="0" borderId="17" xfId="42" applyFont="1" applyBorder="1" applyAlignment="1">
      <alignment horizontal="center" vertical="center" wrapText="1"/>
    </xf>
    <xf numFmtId="0" fontId="45" fillId="0" borderId="10" xfId="42" applyFont="1" applyBorder="1" applyAlignment="1">
      <alignment horizontal="center" vertical="center" wrapText="1"/>
    </xf>
    <xf numFmtId="0" fontId="45" fillId="0" borderId="18" xfId="42" applyFont="1" applyBorder="1" applyAlignment="1">
      <alignment horizontal="center" vertical="center" wrapText="1"/>
    </xf>
    <xf numFmtId="4" fontId="9" fillId="0" borderId="27" xfId="42" applyNumberFormat="1" applyBorder="1" applyAlignment="1">
      <alignment horizontal="center" vertical="center" wrapText="1"/>
    </xf>
    <xf numFmtId="9" fontId="9" fillId="0" borderId="28" xfId="60" applyFont="1" applyFill="1" applyBorder="1" applyAlignment="1">
      <alignment horizontal="center" vertical="center" wrapText="1"/>
    </xf>
    <xf numFmtId="3" fontId="9" fillId="0" borderId="28" xfId="42" applyNumberFormat="1" applyBorder="1" applyAlignment="1">
      <alignment horizontal="center" vertical="center" wrapText="1"/>
    </xf>
    <xf numFmtId="3" fontId="9" fillId="0" borderId="29" xfId="42" applyNumberFormat="1" applyBorder="1" applyAlignment="1">
      <alignment horizontal="center" vertical="center" wrapText="1"/>
    </xf>
    <xf numFmtId="0" fontId="6" fillId="0" borderId="0" xfId="53" applyFont="1" applyAlignment="1">
      <alignment vertical="center"/>
    </xf>
    <xf numFmtId="0" fontId="45" fillId="0" borderId="10" xfId="53" applyFont="1" applyBorder="1" applyAlignment="1">
      <alignment horizontal="center" vertical="center" wrapText="1"/>
    </xf>
    <xf numFmtId="0" fontId="45" fillId="0" borderId="10" xfId="53" applyFont="1" applyBorder="1" applyAlignment="1">
      <alignment horizontal="center" vertical="center"/>
    </xf>
    <xf numFmtId="0" fontId="3" fillId="0" borderId="10" xfId="53" applyFont="1" applyBorder="1" applyAlignment="1">
      <alignment horizontal="center" vertical="center"/>
    </xf>
    <xf numFmtId="0" fontId="5" fillId="0" borderId="10" xfId="53" applyFont="1" applyBorder="1" applyAlignment="1">
      <alignment horizontal="center" vertical="center" wrapText="1"/>
    </xf>
    <xf numFmtId="0" fontId="5" fillId="0" borderId="11" xfId="53" applyFont="1" applyBorder="1" applyAlignment="1">
      <alignment horizontal="center" vertical="center" wrapText="1"/>
    </xf>
    <xf numFmtId="49" fontId="5" fillId="0" borderId="10" xfId="53" applyNumberFormat="1" applyFont="1" applyBorder="1" applyAlignment="1">
      <alignment vertical="center"/>
    </xf>
    <xf numFmtId="0" fontId="59" fillId="0" borderId="0" xfId="53"/>
    <xf numFmtId="0" fontId="47" fillId="0" borderId="10" xfId="0" applyFont="1" applyBorder="1" applyAlignment="1">
      <alignment horizontal="center" vertical="center"/>
    </xf>
    <xf numFmtId="0" fontId="47" fillId="0" borderId="10" xfId="0" applyFont="1" applyBorder="1" applyAlignment="1">
      <alignment horizontal="center" vertical="center" wrapText="1"/>
    </xf>
    <xf numFmtId="0" fontId="47" fillId="0" borderId="13" xfId="0" applyFont="1" applyBorder="1" applyAlignment="1">
      <alignment horizontal="center" vertical="center" wrapText="1"/>
    </xf>
    <xf numFmtId="0" fontId="47" fillId="0" borderId="14" xfId="0" applyFont="1" applyBorder="1" applyAlignment="1">
      <alignment horizontal="center" vertical="center"/>
    </xf>
    <xf numFmtId="0" fontId="0" fillId="0" borderId="10" xfId="0" applyBorder="1"/>
    <xf numFmtId="0" fontId="0" fillId="0" borderId="10" xfId="0" applyBorder="1" applyAlignment="1">
      <alignment horizontal="center" wrapText="1"/>
    </xf>
    <xf numFmtId="0" fontId="47" fillId="0" borderId="0" xfId="0" applyFont="1"/>
    <xf numFmtId="0" fontId="5" fillId="0" borderId="10" xfId="53" applyFont="1" applyBorder="1" applyAlignment="1">
      <alignment vertical="center" wrapText="1"/>
    </xf>
    <xf numFmtId="0" fontId="9" fillId="0" borderId="10" xfId="42" applyBorder="1" applyAlignment="1">
      <alignment vertical="center" wrapText="1"/>
    </xf>
    <xf numFmtId="0" fontId="5" fillId="0" borderId="11" xfId="53" applyFont="1" applyBorder="1" applyAlignment="1">
      <alignment vertical="center" wrapText="1"/>
    </xf>
    <xf numFmtId="1" fontId="60" fillId="0" borderId="10" xfId="53" applyNumberFormat="1" applyFont="1" applyBorder="1" applyAlignment="1">
      <alignment horizontal="left" vertical="center" wrapText="1"/>
    </xf>
    <xf numFmtId="2" fontId="62" fillId="0" borderId="10" xfId="53" applyNumberFormat="1" applyFont="1" applyBorder="1" applyAlignment="1">
      <alignment horizontal="center"/>
    </xf>
    <xf numFmtId="0" fontId="62" fillId="0" borderId="10" xfId="53" applyFont="1" applyBorder="1" applyAlignment="1">
      <alignment horizontal="center"/>
    </xf>
    <xf numFmtId="0" fontId="60" fillId="0" borderId="10" xfId="53" applyFont="1" applyBorder="1" applyAlignment="1">
      <alignment vertical="center" wrapText="1"/>
    </xf>
    <xf numFmtId="0" fontId="35" fillId="0" borderId="10" xfId="41" applyFont="1" applyBorder="1" applyAlignment="1">
      <alignment horizontal="center" vertical="top"/>
    </xf>
    <xf numFmtId="0" fontId="9" fillId="0" borderId="10" xfId="41" applyFont="1" applyBorder="1" applyAlignment="1">
      <alignment horizontal="left" vertical="center"/>
    </xf>
    <xf numFmtId="49" fontId="9" fillId="0" borderId="0" xfId="41" applyNumberFormat="1" applyFont="1" applyAlignment="1">
      <alignment horizontal="left" vertical="center" wrapText="1"/>
    </xf>
    <xf numFmtId="0" fontId="9" fillId="0" borderId="0" xfId="41" applyFont="1" applyAlignment="1">
      <alignment horizontal="left" vertical="center" wrapText="1"/>
    </xf>
    <xf numFmtId="0" fontId="45" fillId="0" borderId="11" xfId="53" applyFont="1" applyBorder="1" applyAlignment="1">
      <alignment horizontal="center" vertical="center" wrapText="1"/>
    </xf>
    <xf numFmtId="0" fontId="63" fillId="0" borderId="10" xfId="53" applyFont="1" applyBorder="1" applyAlignment="1">
      <alignment horizontal="center" vertical="center" wrapText="1"/>
    </xf>
    <xf numFmtId="0" fontId="63" fillId="0" borderId="11" xfId="53" applyFont="1" applyBorder="1" applyAlignment="1">
      <alignment horizontal="center" vertical="center" wrapText="1"/>
    </xf>
    <xf numFmtId="2" fontId="63" fillId="0" borderId="11" xfId="53" applyNumberFormat="1" applyFont="1" applyBorder="1" applyAlignment="1">
      <alignment horizontal="center" vertical="center" wrapText="1"/>
    </xf>
    <xf numFmtId="0" fontId="65" fillId="0" borderId="10" xfId="53" applyFont="1" applyBorder="1" applyAlignment="1">
      <alignment horizontal="center" vertical="center"/>
    </xf>
    <xf numFmtId="0" fontId="61" fillId="0" borderId="10" xfId="53" applyFont="1" applyBorder="1" applyAlignment="1">
      <alignment horizontal="center" vertical="center"/>
    </xf>
    <xf numFmtId="0" fontId="61" fillId="0" borderId="11" xfId="53" applyFont="1" applyBorder="1" applyAlignment="1">
      <alignment horizontal="center" vertical="center"/>
    </xf>
    <xf numFmtId="0" fontId="59" fillId="0" borderId="10" xfId="53" applyBorder="1"/>
    <xf numFmtId="0" fontId="60" fillId="0" borderId="0" xfId="53" applyFont="1" applyAlignment="1">
      <alignment horizontal="center" vertical="center"/>
    </xf>
    <xf numFmtId="0" fontId="60" fillId="0" borderId="0" xfId="53" applyFont="1" applyAlignment="1">
      <alignment vertical="center"/>
    </xf>
    <xf numFmtId="0" fontId="60" fillId="0" borderId="11" xfId="53" applyFont="1" applyBorder="1" applyAlignment="1">
      <alignment horizontal="center" vertical="center" wrapText="1"/>
    </xf>
    <xf numFmtId="0" fontId="60" fillId="0" borderId="10" xfId="53" applyFont="1" applyBorder="1" applyAlignment="1">
      <alignment horizontal="center" vertical="center" wrapText="1"/>
    </xf>
    <xf numFmtId="0" fontId="60" fillId="0" borderId="11" xfId="53" applyFont="1" applyBorder="1" applyAlignment="1">
      <alignment horizontal="left" vertical="center" wrapText="1"/>
    </xf>
    <xf numFmtId="2" fontId="60" fillId="0" borderId="10" xfId="53" applyNumberFormat="1" applyFont="1" applyBorder="1" applyAlignment="1">
      <alignment horizontal="left" vertical="center"/>
    </xf>
    <xf numFmtId="0" fontId="34" fillId="0" borderId="10" xfId="42" applyFont="1" applyBorder="1" applyAlignment="1">
      <alignment horizontal="justify" vertical="center"/>
    </xf>
    <xf numFmtId="0" fontId="34" fillId="0" borderId="10" xfId="42" applyFont="1" applyBorder="1" applyAlignment="1">
      <alignment horizontal="justify"/>
    </xf>
    <xf numFmtId="0" fontId="34" fillId="0" borderId="10" xfId="42" applyFont="1" applyBorder="1" applyAlignment="1">
      <alignment vertical="top" wrapText="1"/>
    </xf>
    <xf numFmtId="0" fontId="34" fillId="0" borderId="10" xfId="42" applyFont="1" applyBorder="1" applyAlignment="1">
      <alignment horizontal="justify" vertical="top" wrapText="1"/>
    </xf>
    <xf numFmtId="0" fontId="33" fillId="0" borderId="10" xfId="42" applyFont="1" applyBorder="1" applyAlignment="1">
      <alignment horizontal="justify" vertical="top" wrapText="1"/>
    </xf>
    <xf numFmtId="0" fontId="34" fillId="0" borderId="10" xfId="42" applyFont="1" applyBorder="1" applyAlignment="1">
      <alignment horizontal="left" vertical="center" wrapText="1"/>
    </xf>
    <xf numFmtId="0" fontId="33" fillId="0" borderId="10" xfId="42" applyFont="1" applyBorder="1"/>
    <xf numFmtId="9" fontId="33" fillId="0" borderId="10" xfId="60" applyFont="1" applyFill="1" applyBorder="1" applyAlignment="1">
      <alignment horizontal="justify" vertical="top" wrapText="1"/>
    </xf>
    <xf numFmtId="167" fontId="9" fillId="0" borderId="0" xfId="42" applyNumberFormat="1"/>
    <xf numFmtId="0" fontId="9" fillId="0" borderId="0" xfId="42" applyAlignment="1">
      <alignment horizontal="left" vertical="center" wrapText="1"/>
    </xf>
    <xf numFmtId="2" fontId="9" fillId="0" borderId="10" xfId="42" applyNumberFormat="1" applyBorder="1" applyAlignment="1">
      <alignment horizontal="center" vertical="center" wrapText="1"/>
    </xf>
    <xf numFmtId="0" fontId="9" fillId="0" borderId="10" xfId="42" applyBorder="1" applyAlignment="1">
      <alignment horizontal="center" vertical="center" wrapText="1"/>
    </xf>
    <xf numFmtId="14" fontId="9" fillId="0" borderId="10" xfId="42" applyNumberFormat="1" applyBorder="1" applyAlignment="1">
      <alignment horizontal="center" vertical="center" wrapText="1"/>
    </xf>
    <xf numFmtId="14" fontId="9" fillId="24" borderId="10" xfId="42" applyNumberFormat="1" applyFill="1" applyBorder="1" applyAlignment="1">
      <alignment horizontal="center" vertical="center" wrapText="1"/>
    </xf>
    <xf numFmtId="14" fontId="9" fillId="24" borderId="10" xfId="42" applyNumberFormat="1" applyFill="1" applyBorder="1" applyAlignment="1">
      <alignment horizontal="center" vertical="center"/>
    </xf>
    <xf numFmtId="14" fontId="60" fillId="24" borderId="10" xfId="42" applyNumberFormat="1" applyFont="1" applyFill="1" applyBorder="1" applyAlignment="1">
      <alignment horizontal="center" vertical="center" wrapText="1"/>
    </xf>
    <xf numFmtId="14" fontId="60" fillId="24" borderId="10" xfId="42" applyNumberFormat="1" applyFont="1" applyFill="1" applyBorder="1" applyAlignment="1">
      <alignment horizontal="center" vertical="center"/>
    </xf>
    <xf numFmtId="1" fontId="67" fillId="0" borderId="10" xfId="52" applyNumberFormat="1" applyFont="1" applyBorder="1" applyAlignment="1">
      <alignment horizontal="center" vertical="center" wrapText="1"/>
    </xf>
    <xf numFmtId="0" fontId="49" fillId="24" borderId="10" xfId="52" applyFont="1" applyFill="1" applyBorder="1" applyAlignment="1">
      <alignment horizontal="center" vertical="center" wrapText="1"/>
    </xf>
    <xf numFmtId="49" fontId="33" fillId="24" borderId="10" xfId="52" applyNumberFormat="1" applyFont="1" applyFill="1" applyBorder="1" applyAlignment="1">
      <alignment horizontal="center" vertical="center" wrapText="1"/>
    </xf>
    <xf numFmtId="2" fontId="33" fillId="24" borderId="10" xfId="52" applyNumberFormat="1" applyFont="1" applyFill="1" applyBorder="1" applyAlignment="1">
      <alignment horizontal="center" vertical="center" wrapText="1"/>
    </xf>
    <xf numFmtId="1" fontId="33" fillId="24" borderId="10" xfId="52" applyNumberFormat="1" applyFont="1" applyFill="1" applyBorder="1" applyAlignment="1">
      <alignment horizontal="center" vertical="center" wrapText="1"/>
    </xf>
    <xf numFmtId="4" fontId="49" fillId="24" borderId="10" xfId="52" applyNumberFormat="1" applyFont="1" applyFill="1" applyBorder="1" applyAlignment="1">
      <alignment horizontal="center" vertical="center" wrapText="1"/>
    </xf>
    <xf numFmtId="0" fontId="33" fillId="24" borderId="10" xfId="52" applyFont="1" applyFill="1" applyBorder="1" applyAlignment="1">
      <alignment horizontal="center" vertical="center" wrapText="1"/>
    </xf>
    <xf numFmtId="4" fontId="33" fillId="24" borderId="10" xfId="52" applyNumberFormat="1" applyFont="1" applyFill="1" applyBorder="1" applyAlignment="1">
      <alignment horizontal="center" vertical="center" wrapText="1"/>
    </xf>
    <xf numFmtId="0" fontId="68" fillId="24" borderId="10" xfId="86" applyFill="1" applyBorder="1" applyAlignment="1">
      <alignment horizontal="center" vertical="center" wrapText="1"/>
    </xf>
    <xf numFmtId="14" fontId="49" fillId="24" borderId="10" xfId="52" applyNumberFormat="1" applyFont="1" applyFill="1" applyBorder="1" applyAlignment="1">
      <alignment horizontal="center" vertical="center" wrapText="1"/>
    </xf>
    <xf numFmtId="4" fontId="67" fillId="0" borderId="10" xfId="52" applyNumberFormat="1" applyFont="1" applyBorder="1" applyAlignment="1">
      <alignment horizontal="center" vertical="center" wrapText="1"/>
    </xf>
    <xf numFmtId="0" fontId="49" fillId="25" borderId="10" xfId="52" applyFont="1" applyFill="1" applyBorder="1" applyAlignment="1">
      <alignment horizontal="center" vertical="center" wrapText="1"/>
    </xf>
    <xf numFmtId="0" fontId="34" fillId="0" borderId="10" xfId="42" applyFont="1" applyBorder="1" applyAlignment="1">
      <alignment horizontal="justify" vertical="center" wrapText="1"/>
    </xf>
    <xf numFmtId="2" fontId="34" fillId="0" borderId="10" xfId="42" applyNumberFormat="1" applyFont="1" applyBorder="1" applyAlignment="1">
      <alignment horizontal="justify" vertical="top" wrapText="1"/>
    </xf>
    <xf numFmtId="4" fontId="34" fillId="0" borderId="10" xfId="42" applyNumberFormat="1" applyFont="1" applyBorder="1" applyAlignment="1">
      <alignment horizontal="justify" vertical="top" wrapText="1"/>
    </xf>
    <xf numFmtId="0" fontId="49" fillId="24" borderId="0" xfId="52" applyFont="1" applyFill="1" applyAlignment="1">
      <alignment horizontal="center" vertical="center" wrapText="1"/>
    </xf>
    <xf numFmtId="14" fontId="67" fillId="0" borderId="10" xfId="52" applyNumberFormat="1" applyFont="1" applyBorder="1" applyAlignment="1">
      <alignment horizontal="center" vertical="center" wrapText="1"/>
    </xf>
    <xf numFmtId="14" fontId="55" fillId="0" borderId="10" xfId="52" applyNumberFormat="1" applyFont="1" applyBorder="1" applyAlignment="1">
      <alignment horizontal="center" vertical="center" wrapText="1"/>
    </xf>
    <xf numFmtId="168" fontId="49" fillId="25" borderId="10" xfId="52" applyNumberFormat="1" applyFont="1" applyFill="1" applyBorder="1" applyAlignment="1">
      <alignment horizontal="center" vertical="center" wrapText="1"/>
    </xf>
    <xf numFmtId="14" fontId="49" fillId="25" borderId="10" xfId="52" applyNumberFormat="1" applyFont="1" applyFill="1" applyBorder="1" applyAlignment="1">
      <alignment horizontal="center" vertical="center" wrapText="1"/>
    </xf>
    <xf numFmtId="169" fontId="67" fillId="0" borderId="10" xfId="52" applyNumberFormat="1" applyFont="1" applyBorder="1" applyAlignment="1">
      <alignment horizontal="center" vertical="center" wrapText="1"/>
    </xf>
    <xf numFmtId="0" fontId="67" fillId="0" borderId="0" xfId="52" applyFont="1" applyAlignment="1">
      <alignment horizontal="center" vertical="center" wrapText="1"/>
    </xf>
    <xf numFmtId="0" fontId="49" fillId="25" borderId="0" xfId="52" applyFont="1" applyFill="1" applyAlignment="1">
      <alignment horizontal="center" vertical="center" wrapText="1"/>
    </xf>
    <xf numFmtId="3" fontId="49" fillId="24" borderId="10" xfId="52" applyNumberFormat="1" applyFont="1" applyFill="1" applyBorder="1" applyAlignment="1">
      <alignment horizontal="center" vertical="center" wrapText="1"/>
    </xf>
    <xf numFmtId="2" fontId="34" fillId="0" borderId="10" xfId="42" applyNumberFormat="1" applyFont="1" applyBorder="1" applyAlignment="1">
      <alignment horizontal="justify" vertical="center" wrapText="1"/>
    </xf>
    <xf numFmtId="170" fontId="33" fillId="0" borderId="10" xfId="60" applyNumberFormat="1" applyFont="1" applyFill="1" applyBorder="1" applyAlignment="1">
      <alignment horizontal="justify" vertical="top" wrapText="1"/>
    </xf>
    <xf numFmtId="0" fontId="44" fillId="0" borderId="0" xfId="53" applyFont="1" applyAlignment="1">
      <alignment vertical="center"/>
    </xf>
    <xf numFmtId="0" fontId="33" fillId="0" borderId="10" xfId="42" applyFont="1" applyBorder="1" applyAlignment="1">
      <alignment horizontal="justify" vertical="center" wrapText="1"/>
    </xf>
    <xf numFmtId="2" fontId="33" fillId="0" borderId="10" xfId="42" applyNumberFormat="1" applyFont="1" applyBorder="1" applyAlignment="1">
      <alignment horizontal="justify" vertical="center" wrapText="1"/>
    </xf>
    <xf numFmtId="0" fontId="49" fillId="0" borderId="10" xfId="52" applyFont="1" applyBorder="1" applyAlignment="1">
      <alignment horizontal="center" vertical="center" wrapText="1"/>
    </xf>
    <xf numFmtId="0" fontId="49" fillId="0" borderId="10" xfId="52" applyFont="1" applyBorder="1"/>
    <xf numFmtId="4" fontId="49" fillId="0" borderId="10" xfId="52" applyNumberFormat="1" applyFont="1" applyBorder="1" applyAlignment="1">
      <alignment horizontal="center" vertical="center"/>
    </xf>
    <xf numFmtId="2" fontId="49" fillId="0" borderId="10" xfId="52" applyNumberFormat="1" applyFont="1" applyBorder="1" applyAlignment="1">
      <alignment horizontal="center" vertical="center"/>
    </xf>
    <xf numFmtId="14" fontId="69" fillId="0" borderId="10" xfId="52" applyNumberFormat="1" applyFont="1" applyBorder="1" applyAlignment="1">
      <alignment horizontal="center" vertical="center"/>
    </xf>
    <xf numFmtId="0" fontId="69" fillId="0" borderId="10" xfId="52" applyFont="1" applyBorder="1" applyAlignment="1">
      <alignment horizontal="center" vertical="center"/>
    </xf>
    <xf numFmtId="0" fontId="49" fillId="0" borderId="10" xfId="52" applyFont="1" applyBorder="1" applyAlignment="1">
      <alignment vertical="center" wrapText="1"/>
    </xf>
    <xf numFmtId="0" fontId="49" fillId="0" borderId="10" xfId="52" applyFont="1" applyBorder="1" applyAlignment="1">
      <alignment horizontal="center" vertical="center"/>
    </xf>
    <xf numFmtId="0" fontId="49" fillId="0" borderId="13" xfId="52" applyFont="1" applyBorder="1" applyAlignment="1">
      <alignment horizontal="center" vertical="center" wrapText="1"/>
    </xf>
    <xf numFmtId="10" fontId="33" fillId="0" borderId="10" xfId="42" applyNumberFormat="1" applyFont="1" applyBorder="1" applyAlignment="1">
      <alignment horizontal="justify" vertical="top" wrapText="1"/>
    </xf>
    <xf numFmtId="0" fontId="9" fillId="0" borderId="31" xfId="42" applyBorder="1" applyAlignment="1">
      <alignment horizontal="center" vertical="top" wrapText="1"/>
    </xf>
    <xf numFmtId="9" fontId="9" fillId="0" borderId="31" xfId="60" applyFont="1" applyFill="1" applyBorder="1" applyAlignment="1">
      <alignment horizontal="center" vertical="center" wrapText="1"/>
    </xf>
    <xf numFmtId="14" fontId="9" fillId="0" borderId="31" xfId="42" applyNumberFormat="1" applyBorder="1" applyAlignment="1">
      <alignment horizontal="center" vertical="center" wrapText="1"/>
    </xf>
    <xf numFmtId="1" fontId="9" fillId="0" borderId="31" xfId="42" applyNumberFormat="1" applyBorder="1" applyAlignment="1">
      <alignment horizontal="center" vertical="center" wrapText="1"/>
    </xf>
    <xf numFmtId="9" fontId="9" fillId="0" borderId="31" xfId="60" applyFont="1" applyFill="1" applyBorder="1" applyAlignment="1">
      <alignment horizontal="center" vertical="center"/>
    </xf>
    <xf numFmtId="0" fontId="9" fillId="0" borderId="31" xfId="42" applyBorder="1" applyAlignment="1">
      <alignment horizontal="center" vertical="center" wrapText="1"/>
    </xf>
    <xf numFmtId="0" fontId="35" fillId="0" borderId="10" xfId="42" applyFont="1" applyBorder="1" applyAlignment="1">
      <alignment horizontal="center" vertical="center" wrapText="1"/>
    </xf>
    <xf numFmtId="14" fontId="65" fillId="0" borderId="31" xfId="0" applyNumberFormat="1" applyFont="1" applyBorder="1" applyAlignment="1">
      <alignment horizontal="center" vertical="center"/>
    </xf>
    <xf numFmtId="2" fontId="33" fillId="0" borderId="31" xfId="42" applyNumberFormat="1" applyFont="1" applyFill="1" applyBorder="1" applyAlignment="1">
      <alignment horizontal="justify" vertical="top" wrapText="1"/>
    </xf>
    <xf numFmtId="0" fontId="46" fillId="0" borderId="0" xfId="53" applyFont="1" applyAlignment="1">
      <alignment horizontal="center" vertical="center" wrapText="1"/>
    </xf>
    <xf numFmtId="49" fontId="60" fillId="0" borderId="11" xfId="53" applyNumberFormat="1" applyFont="1" applyBorder="1" applyAlignment="1">
      <alignment horizontal="center" vertical="center"/>
    </xf>
    <xf numFmtId="49" fontId="60" fillId="0" borderId="19" xfId="53" applyNumberFormat="1" applyFont="1" applyBorder="1" applyAlignment="1">
      <alignment horizontal="center" vertical="center"/>
    </xf>
    <xf numFmtId="49" fontId="60" fillId="0" borderId="13" xfId="53" applyNumberFormat="1" applyFont="1" applyBorder="1" applyAlignment="1">
      <alignment horizontal="center" vertical="center"/>
    </xf>
    <xf numFmtId="0" fontId="5" fillId="0" borderId="0" xfId="53" applyFont="1" applyAlignment="1">
      <alignment horizontal="center" vertical="center"/>
    </xf>
    <xf numFmtId="0" fontId="44" fillId="0" borderId="0" xfId="53" applyFont="1" applyAlignment="1">
      <alignment horizontal="center" vertical="center"/>
    </xf>
    <xf numFmtId="0" fontId="44" fillId="0" borderId="0" xfId="53" applyFont="1" applyAlignment="1">
      <alignment horizontal="center" vertical="center" wrapText="1"/>
    </xf>
    <xf numFmtId="0" fontId="35" fillId="0" borderId="0" xfId="0" applyFont="1" applyAlignment="1">
      <alignment horizontal="center" vertical="center"/>
    </xf>
    <xf numFmtId="0" fontId="60" fillId="0" borderId="0" xfId="53" applyFont="1" applyAlignment="1">
      <alignment horizontal="center" vertical="center"/>
    </xf>
    <xf numFmtId="0" fontId="66" fillId="0" borderId="0" xfId="53" applyFont="1" applyAlignment="1">
      <alignment horizontal="center" vertical="center" wrapText="1"/>
    </xf>
    <xf numFmtId="0" fontId="66" fillId="0" borderId="0" xfId="53" applyFont="1" applyAlignment="1">
      <alignment horizontal="center" vertical="center"/>
    </xf>
    <xf numFmtId="0" fontId="3" fillId="0" borderId="0" xfId="53" applyFont="1" applyAlignment="1">
      <alignment horizontal="center" vertical="center"/>
    </xf>
    <xf numFmtId="0" fontId="45" fillId="0" borderId="10" xfId="53" applyFont="1" applyBorder="1" applyAlignment="1">
      <alignment horizontal="center" vertical="center" wrapText="1"/>
    </xf>
    <xf numFmtId="0" fontId="3" fillId="0" borderId="10" xfId="53" applyFont="1" applyBorder="1" applyAlignment="1">
      <alignment horizontal="center" vertical="center" wrapText="1"/>
    </xf>
    <xf numFmtId="0" fontId="35" fillId="0" borderId="0" xfId="0" applyFont="1" applyAlignment="1">
      <alignment vertical="center"/>
    </xf>
    <xf numFmtId="0" fontId="6" fillId="0" borderId="0" xfId="53" applyFont="1" applyAlignment="1">
      <alignment horizontal="center" vertical="center" wrapText="1"/>
    </xf>
    <xf numFmtId="0" fontId="5" fillId="0" borderId="20" xfId="53" applyFont="1" applyBorder="1" applyAlignment="1">
      <alignment vertical="center"/>
    </xf>
    <xf numFmtId="0" fontId="45" fillId="0" borderId="14" xfId="53" applyFont="1" applyBorder="1" applyAlignment="1">
      <alignment horizontal="center" vertical="center" wrapText="1"/>
    </xf>
    <xf numFmtId="0" fontId="45" fillId="0" borderId="12" xfId="53" applyFont="1" applyBorder="1" applyAlignment="1">
      <alignment horizontal="center" vertical="center" wrapText="1"/>
    </xf>
    <xf numFmtId="49" fontId="9" fillId="0" borderId="0" xfId="41" applyNumberFormat="1" applyFont="1" applyAlignment="1">
      <alignment horizontal="left" vertical="top"/>
    </xf>
    <xf numFmtId="0" fontId="35" fillId="0" borderId="14" xfId="41" applyFont="1" applyBorder="1" applyAlignment="1">
      <alignment horizontal="center" vertical="center" wrapText="1"/>
    </xf>
    <xf numFmtId="0" fontId="35" fillId="0" borderId="12" xfId="41" applyFont="1" applyBorder="1" applyAlignment="1">
      <alignment horizontal="center" vertical="center" wrapText="1"/>
    </xf>
    <xf numFmtId="0" fontId="35" fillId="0" borderId="21" xfId="41" applyFont="1" applyBorder="1" applyAlignment="1">
      <alignment horizontal="center" vertical="center" wrapText="1"/>
    </xf>
    <xf numFmtId="0" fontId="35" fillId="0" borderId="16" xfId="41" applyFont="1" applyBorder="1" applyAlignment="1">
      <alignment horizontal="center" vertical="center" wrapText="1"/>
    </xf>
    <xf numFmtId="0" fontId="35" fillId="0" borderId="22" xfId="41" applyFont="1" applyBorder="1" applyAlignment="1">
      <alignment horizontal="center" vertical="center" wrapText="1"/>
    </xf>
    <xf numFmtId="0" fontId="35" fillId="0" borderId="23" xfId="41" applyFont="1" applyBorder="1" applyAlignment="1">
      <alignment horizontal="center" vertical="center" wrapText="1"/>
    </xf>
    <xf numFmtId="0" fontId="35" fillId="0" borderId="11" xfId="41" applyFont="1" applyBorder="1" applyAlignment="1">
      <alignment horizontal="center" vertical="center" wrapText="1"/>
    </xf>
    <xf numFmtId="0" fontId="35" fillId="0" borderId="13" xfId="41" applyFont="1" applyBorder="1" applyAlignment="1">
      <alignment horizontal="center" vertical="center" wrapText="1"/>
    </xf>
    <xf numFmtId="0" fontId="8" fillId="0" borderId="0" xfId="53" applyFont="1"/>
    <xf numFmtId="0" fontId="35" fillId="0" borderId="19" xfId="41" applyFont="1" applyBorder="1" applyAlignment="1">
      <alignment horizontal="center" vertical="center" wrapText="1"/>
    </xf>
    <xf numFmtId="0" fontId="2" fillId="0" borderId="0" xfId="53" applyFont="1" applyAlignment="1">
      <alignment horizontal="center" vertical="center"/>
    </xf>
    <xf numFmtId="0" fontId="6" fillId="0" borderId="0" xfId="53" applyFont="1" applyAlignment="1">
      <alignment horizontal="center" vertical="center"/>
    </xf>
    <xf numFmtId="0" fontId="9" fillId="0" borderId="20" xfId="41" applyFont="1" applyBorder="1" applyAlignment="1">
      <alignment horizontal="left" vertical="center"/>
    </xf>
    <xf numFmtId="0" fontId="35" fillId="0" borderId="14" xfId="41" applyFont="1" applyBorder="1" applyAlignment="1">
      <alignment horizontal="center" vertical="center"/>
    </xf>
    <xf numFmtId="0" fontId="35" fillId="0" borderId="15" xfId="41" applyFont="1" applyBorder="1" applyAlignment="1">
      <alignment horizontal="center" vertical="center"/>
    </xf>
    <xf numFmtId="0" fontId="35" fillId="0" borderId="12" xfId="41" applyFont="1" applyBorder="1" applyAlignment="1">
      <alignment horizontal="center" vertical="center"/>
    </xf>
    <xf numFmtId="0" fontId="35" fillId="0" borderId="15" xfId="41" applyFont="1" applyBorder="1" applyAlignment="1">
      <alignment horizontal="center" vertical="center" wrapText="1"/>
    </xf>
    <xf numFmtId="0" fontId="49" fillId="0" borderId="0" xfId="52" applyFont="1" applyAlignment="1">
      <alignment horizontal="center"/>
    </xf>
    <xf numFmtId="0" fontId="48" fillId="0" borderId="0" xfId="52" applyFont="1" applyAlignment="1">
      <alignment horizontal="center"/>
    </xf>
    <xf numFmtId="0" fontId="47" fillId="0" borderId="11" xfId="0" applyFont="1" applyBorder="1" applyAlignment="1">
      <alignment horizontal="center" vertical="center"/>
    </xf>
    <xf numFmtId="0" fontId="47" fillId="0" borderId="19" xfId="0" applyFont="1" applyBorder="1" applyAlignment="1">
      <alignment horizontal="center" vertical="center"/>
    </xf>
    <xf numFmtId="0" fontId="47" fillId="0" borderId="13" xfId="0" applyFont="1" applyBorder="1" applyAlignment="1">
      <alignment horizontal="center" vertical="center"/>
    </xf>
    <xf numFmtId="0" fontId="47" fillId="0" borderId="10" xfId="0" applyFont="1" applyBorder="1" applyAlignment="1">
      <alignment horizontal="center" vertical="center"/>
    </xf>
    <xf numFmtId="0" fontId="11" fillId="0" borderId="0" xfId="53" applyFont="1" applyAlignment="1">
      <alignment horizontal="left" vertical="center"/>
    </xf>
    <xf numFmtId="0" fontId="3" fillId="0" borderId="0" xfId="53" applyFont="1" applyAlignment="1">
      <alignment horizontal="center" vertical="center" wrapText="1"/>
    </xf>
    <xf numFmtId="0" fontId="8" fillId="0" borderId="0" xfId="53" applyFont="1" applyAlignment="1">
      <alignment horizontal="center"/>
    </xf>
    <xf numFmtId="0" fontId="45" fillId="0" borderId="11" xfId="53" applyFont="1" applyBorder="1" applyAlignment="1">
      <alignment horizontal="center" vertical="center" wrapText="1"/>
    </xf>
    <xf numFmtId="0" fontId="45" fillId="0" borderId="19" xfId="53" applyFont="1" applyBorder="1" applyAlignment="1">
      <alignment horizontal="center" vertical="center" wrapText="1"/>
    </xf>
    <xf numFmtId="0" fontId="45" fillId="0" borderId="13" xfId="53" applyFont="1" applyBorder="1" applyAlignment="1">
      <alignment horizontal="center" vertical="center" wrapText="1"/>
    </xf>
    <xf numFmtId="0" fontId="0" fillId="0" borderId="0" xfId="0" applyAlignment="1">
      <alignment wrapText="1"/>
    </xf>
    <xf numFmtId="0" fontId="60" fillId="0" borderId="0" xfId="54" applyFont="1" applyAlignment="1">
      <alignment horizontal="left" vertical="center" wrapText="1"/>
    </xf>
    <xf numFmtId="0" fontId="45" fillId="0" borderId="17" xfId="42" applyFont="1" applyBorder="1" applyAlignment="1">
      <alignment horizontal="center" vertical="center" wrapText="1"/>
    </xf>
    <xf numFmtId="0" fontId="45" fillId="0" borderId="10" xfId="42" applyFont="1" applyBorder="1" applyAlignment="1">
      <alignment horizontal="center" vertical="center" wrapText="1"/>
    </xf>
    <xf numFmtId="0" fontId="45" fillId="0" borderId="18" xfId="42" applyFont="1" applyBorder="1" applyAlignment="1">
      <alignment horizontal="center" vertical="center" wrapText="1"/>
    </xf>
    <xf numFmtId="0" fontId="36" fillId="0" borderId="30" xfId="42" applyFont="1" applyBorder="1" applyAlignment="1">
      <alignment horizontal="center" vertical="center" wrapText="1"/>
    </xf>
    <xf numFmtId="0" fontId="45" fillId="0" borderId="24" xfId="42" applyFont="1" applyBorder="1" applyAlignment="1">
      <alignment horizontal="center" vertical="center" wrapText="1"/>
    </xf>
    <xf numFmtId="0" fontId="45" fillId="0" borderId="25" xfId="42" applyFont="1" applyBorder="1" applyAlignment="1">
      <alignment horizontal="center" vertical="center" wrapText="1"/>
    </xf>
    <xf numFmtId="0" fontId="35" fillId="0" borderId="10" xfId="42" applyFont="1" applyBorder="1" applyAlignment="1">
      <alignment horizontal="center" vertical="center" wrapText="1"/>
    </xf>
    <xf numFmtId="0" fontId="35" fillId="0" borderId="22" xfId="42" applyFont="1" applyBorder="1" applyAlignment="1">
      <alignment horizontal="center" vertical="center" wrapText="1"/>
    </xf>
    <xf numFmtId="0" fontId="35" fillId="0" borderId="23" xfId="42" applyFont="1" applyBorder="1" applyAlignment="1">
      <alignment horizontal="center" vertical="center" wrapText="1"/>
    </xf>
    <xf numFmtId="0" fontId="56" fillId="0" borderId="14" xfId="42" applyFont="1" applyBorder="1" applyAlignment="1">
      <alignment horizontal="center" vertical="center" wrapText="1"/>
    </xf>
    <xf numFmtId="0" fontId="56" fillId="0" borderId="15" xfId="42" applyFont="1" applyBorder="1" applyAlignment="1">
      <alignment horizontal="center" vertical="center" wrapText="1"/>
    </xf>
    <xf numFmtId="0" fontId="56" fillId="0" borderId="12" xfId="42" applyFont="1" applyBorder="1" applyAlignment="1">
      <alignment horizontal="center" vertical="center" wrapText="1"/>
    </xf>
    <xf numFmtId="0" fontId="56" fillId="0" borderId="10" xfId="42" applyFont="1" applyBorder="1" applyAlignment="1">
      <alignment horizontal="center" vertical="center" wrapText="1"/>
    </xf>
    <xf numFmtId="0" fontId="35" fillId="0" borderId="12" xfId="42" applyFont="1" applyBorder="1" applyAlignment="1">
      <alignment horizontal="center" vertical="center" wrapText="1"/>
    </xf>
    <xf numFmtId="0" fontId="35" fillId="0" borderId="0" xfId="42" applyFont="1" applyAlignment="1">
      <alignment horizontal="center" vertical="top" wrapText="1"/>
    </xf>
    <xf numFmtId="0" fontId="35" fillId="0" borderId="10" xfId="42" applyFont="1" applyBorder="1" applyAlignment="1">
      <alignment horizontal="center" vertical="center"/>
    </xf>
    <xf numFmtId="0" fontId="35" fillId="0" borderId="10" xfId="0" applyFont="1" applyBorder="1" applyAlignment="1">
      <alignment horizontal="center" vertical="center" wrapText="1"/>
    </xf>
    <xf numFmtId="0" fontId="36" fillId="0" borderId="0" xfId="53" applyFont="1" applyAlignment="1">
      <alignment horizontal="center" vertical="center"/>
    </xf>
    <xf numFmtId="0" fontId="35" fillId="0" borderId="0" xfId="42" applyFont="1" applyAlignment="1">
      <alignment horizontal="center"/>
    </xf>
    <xf numFmtId="0" fontId="11" fillId="0" borderId="0" xfId="53" applyFont="1" applyAlignment="1">
      <alignment horizontal="center" vertical="center"/>
    </xf>
    <xf numFmtId="0" fontId="9" fillId="0" borderId="0" xfId="42" applyAlignment="1">
      <alignment horizontal="left" vertical="center" wrapText="1"/>
    </xf>
    <xf numFmtId="0" fontId="9" fillId="0" borderId="0" xfId="42" applyAlignment="1">
      <alignment horizontal="left" wrapText="1"/>
    </xf>
    <xf numFmtId="0" fontId="9" fillId="0" borderId="0" xfId="42" applyAlignment="1">
      <alignment horizontal="left"/>
    </xf>
    <xf numFmtId="0" fontId="35" fillId="0" borderId="14" xfId="42" applyFont="1" applyBorder="1" applyAlignment="1">
      <alignment horizontal="center" vertical="center" wrapText="1"/>
    </xf>
    <xf numFmtId="0" fontId="35" fillId="0" borderId="15" xfId="42" applyFont="1" applyBorder="1" applyAlignment="1">
      <alignment horizontal="center" vertical="center" wrapText="1"/>
    </xf>
    <xf numFmtId="1" fontId="55" fillId="24" borderId="11" xfId="52" applyNumberFormat="1" applyFont="1" applyFill="1" applyBorder="1" applyAlignment="1">
      <alignment horizontal="center" vertical="center" wrapText="1"/>
    </xf>
    <xf numFmtId="1" fontId="55" fillId="24" borderId="19" xfId="52" applyNumberFormat="1" applyFont="1" applyFill="1" applyBorder="1" applyAlignment="1">
      <alignment horizontal="center" vertical="center" wrapText="1"/>
    </xf>
    <xf numFmtId="1" fontId="55" fillId="24" borderId="13" xfId="52" applyNumberFormat="1" applyFont="1" applyFill="1" applyBorder="1" applyAlignment="1">
      <alignment horizontal="center" vertical="center" wrapText="1"/>
    </xf>
    <xf numFmtId="0" fontId="49" fillId="25" borderId="11" xfId="52" applyFont="1" applyFill="1" applyBorder="1" applyAlignment="1">
      <alignment horizontal="center" vertical="center" wrapText="1"/>
    </xf>
    <xf numFmtId="0" fontId="49" fillId="25" borderId="19" xfId="52" applyFont="1" applyFill="1" applyBorder="1" applyAlignment="1">
      <alignment horizontal="center" vertical="center" wrapText="1"/>
    </xf>
    <xf numFmtId="0" fontId="49" fillId="25" borderId="13" xfId="52" applyFont="1" applyFill="1" applyBorder="1" applyAlignment="1">
      <alignment horizontal="center" vertical="center" wrapText="1"/>
    </xf>
    <xf numFmtId="0" fontId="54" fillId="0" borderId="10" xfId="52" applyFont="1" applyBorder="1" applyAlignment="1">
      <alignment horizontal="center" vertical="center" wrapText="1"/>
    </xf>
    <xf numFmtId="0" fontId="48" fillId="0" borderId="10" xfId="52" applyFont="1" applyBorder="1" applyAlignment="1">
      <alignment horizontal="center" vertical="center" wrapText="1"/>
    </xf>
    <xf numFmtId="0" fontId="45" fillId="0" borderId="10" xfId="52" applyFont="1" applyBorder="1" applyAlignment="1">
      <alignment horizontal="center" vertical="center" wrapText="1"/>
    </xf>
    <xf numFmtId="0" fontId="35" fillId="0" borderId="14" xfId="52" applyFont="1" applyBorder="1" applyAlignment="1">
      <alignment horizontal="center" vertical="center" wrapText="1"/>
    </xf>
    <xf numFmtId="0" fontId="35" fillId="0" borderId="12" xfId="52" applyFont="1" applyBorder="1" applyAlignment="1">
      <alignment horizontal="center" vertical="center" wrapText="1"/>
    </xf>
    <xf numFmtId="0" fontId="45" fillId="0" borderId="14" xfId="52" applyFont="1" applyBorder="1" applyAlignment="1">
      <alignment horizontal="center" vertical="center" wrapText="1"/>
    </xf>
    <xf numFmtId="0" fontId="45" fillId="0" borderId="12" xfId="52" applyFont="1" applyBorder="1" applyAlignment="1">
      <alignment horizontal="center" vertical="center" wrapText="1"/>
    </xf>
    <xf numFmtId="0" fontId="45" fillId="0" borderId="15" xfId="52" applyFont="1" applyBorder="1" applyAlignment="1">
      <alignment horizontal="center" vertical="center" wrapText="1"/>
    </xf>
    <xf numFmtId="0" fontId="45" fillId="0" borderId="14" xfId="52" applyFont="1" applyBorder="1" applyAlignment="1">
      <alignment horizontal="center" vertical="center" textRotation="90" wrapText="1"/>
    </xf>
    <xf numFmtId="0" fontId="45" fillId="0" borderId="12" xfId="52" applyFont="1" applyBorder="1" applyAlignment="1">
      <alignment horizontal="center" vertical="center" textRotation="90" wrapText="1"/>
    </xf>
    <xf numFmtId="0" fontId="36" fillId="0" borderId="14" xfId="48" applyFont="1" applyBorder="1" applyAlignment="1">
      <alignment horizontal="center" vertical="center" textRotation="90" wrapText="1"/>
    </xf>
    <xf numFmtId="0" fontId="36" fillId="0" borderId="12" xfId="48" applyFont="1" applyBorder="1" applyAlignment="1">
      <alignment horizontal="center" vertical="center" textRotation="90" wrapText="1"/>
    </xf>
    <xf numFmtId="0" fontId="35" fillId="0" borderId="14" xfId="42" applyFont="1" applyBorder="1" applyAlignment="1">
      <alignment horizontal="center" vertical="center" textRotation="90" wrapText="1"/>
    </xf>
    <xf numFmtId="0" fontId="35" fillId="0" borderId="12" xfId="42" applyFont="1" applyBorder="1" applyAlignment="1">
      <alignment horizontal="center" vertical="center" textRotation="90" wrapText="1"/>
    </xf>
    <xf numFmtId="0" fontId="45" fillId="0" borderId="10" xfId="52" applyFont="1" applyBorder="1" applyAlignment="1">
      <alignment horizontal="center" vertical="center" textRotation="90" wrapText="1"/>
    </xf>
    <xf numFmtId="0" fontId="45" fillId="0" borderId="14" xfId="52" applyFont="1" applyBorder="1" applyAlignment="1">
      <alignment horizontal="center" vertical="center"/>
    </xf>
    <xf numFmtId="0" fontId="45" fillId="0" borderId="12" xfId="52" applyFont="1" applyBorder="1" applyAlignment="1">
      <alignment horizontal="center" vertical="center"/>
    </xf>
    <xf numFmtId="0" fontId="33" fillId="0" borderId="0" xfId="52" applyFont="1" applyAlignment="1">
      <alignment horizontal="left" vertical="center"/>
    </xf>
    <xf numFmtId="0" fontId="48" fillId="0" borderId="20" xfId="52" applyFont="1" applyBorder="1" applyAlignment="1">
      <alignment horizontal="center"/>
    </xf>
    <xf numFmtId="0" fontId="49" fillId="0" borderId="10" xfId="52" applyFont="1" applyBorder="1" applyAlignment="1">
      <alignment horizontal="center" vertical="center"/>
    </xf>
    <xf numFmtId="0" fontId="36" fillId="0" borderId="21" xfId="52" applyFont="1" applyBorder="1" applyAlignment="1">
      <alignment horizontal="center" vertical="center" wrapText="1"/>
    </xf>
    <xf numFmtId="0" fontId="45" fillId="0" borderId="26" xfId="52" applyFont="1" applyBorder="1" applyAlignment="1">
      <alignment horizontal="center" vertical="center" wrapText="1"/>
    </xf>
    <xf numFmtId="0" fontId="45" fillId="0" borderId="22" xfId="52" applyFont="1" applyBorder="1" applyAlignment="1">
      <alignment horizontal="center" vertical="center" wrapText="1"/>
    </xf>
    <xf numFmtId="0" fontId="45" fillId="0" borderId="11" xfId="52" applyFont="1" applyBorder="1" applyAlignment="1">
      <alignment horizontal="center" vertical="center" wrapText="1"/>
    </xf>
    <xf numFmtId="0" fontId="45" fillId="0" borderId="19" xfId="52" applyFont="1" applyBorder="1" applyAlignment="1">
      <alignment horizontal="center" vertical="center" wrapText="1"/>
    </xf>
    <xf numFmtId="0" fontId="45" fillId="0" borderId="13" xfId="52" applyFont="1" applyBorder="1" applyAlignment="1">
      <alignment horizontal="center" vertical="center" wrapText="1"/>
    </xf>
    <xf numFmtId="0" fontId="35" fillId="0" borderId="10" xfId="52" applyFont="1" applyBorder="1" applyAlignment="1">
      <alignment horizontal="center" vertical="center" textRotation="90" wrapText="1"/>
    </xf>
    <xf numFmtId="0" fontId="34" fillId="0" borderId="0" xfId="42" applyFont="1" applyAlignment="1">
      <alignment horizontal="center" wrapText="1"/>
    </xf>
    <xf numFmtId="0" fontId="34" fillId="0" borderId="0" xfId="42" applyFont="1" applyAlignment="1">
      <alignment horizontal="center"/>
    </xf>
    <xf numFmtId="0" fontId="41" fillId="0" borderId="0" xfId="42" applyFont="1" applyAlignment="1">
      <alignment horizontal="center"/>
    </xf>
    <xf numFmtId="0" fontId="35" fillId="0" borderId="21" xfId="42"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21" xfId="42" applyFont="1" applyFill="1" applyBorder="1" applyAlignment="1">
      <alignment horizontal="center" vertical="center"/>
    </xf>
    <xf numFmtId="0" fontId="35" fillId="0" borderId="16" xfId="42" applyFont="1" applyFill="1" applyBorder="1" applyAlignment="1">
      <alignment horizontal="center" vertical="center"/>
    </xf>
    <xf numFmtId="0" fontId="35" fillId="0" borderId="14" xfId="42" applyFont="1" applyFill="1" applyBorder="1" applyAlignment="1">
      <alignment horizontal="center" vertical="center" wrapText="1"/>
    </xf>
    <xf numFmtId="0" fontId="35" fillId="0" borderId="11" xfId="56" applyFont="1" applyFill="1" applyBorder="1" applyAlignment="1">
      <alignment horizontal="center" vertical="center"/>
    </xf>
    <xf numFmtId="0" fontId="35" fillId="0" borderId="19" xfId="56" applyFont="1" applyFill="1" applyBorder="1" applyAlignment="1">
      <alignment horizontal="center" vertical="center"/>
    </xf>
    <xf numFmtId="0" fontId="35" fillId="0" borderId="13" xfId="56" applyFont="1" applyFill="1" applyBorder="1" applyAlignment="1">
      <alignment horizontal="center" vertical="center"/>
    </xf>
    <xf numFmtId="0" fontId="35" fillId="0" borderId="22" xfId="42" applyFont="1" applyFill="1" applyBorder="1" applyAlignment="1">
      <alignment horizontal="center" vertical="center" wrapText="1"/>
    </xf>
    <xf numFmtId="0" fontId="35" fillId="0" borderId="23" xfId="42" applyFont="1" applyFill="1" applyBorder="1" applyAlignment="1">
      <alignment horizontal="center" vertical="center" wrapText="1"/>
    </xf>
    <xf numFmtId="0" fontId="35" fillId="0" borderId="22" xfId="42" applyFont="1" applyFill="1" applyBorder="1" applyAlignment="1">
      <alignment horizontal="center" vertical="center"/>
    </xf>
    <xf numFmtId="0" fontId="35" fillId="0" borderId="23" xfId="42" applyFont="1" applyFill="1" applyBorder="1" applyAlignment="1">
      <alignment horizontal="center" vertical="center"/>
    </xf>
    <xf numFmtId="0" fontId="35" fillId="0" borderId="15" xfId="42" applyFont="1" applyFill="1" applyBorder="1" applyAlignment="1">
      <alignment horizontal="center" vertical="center" wrapText="1"/>
    </xf>
    <xf numFmtId="0" fontId="35" fillId="0" borderId="11" xfId="42" applyFont="1" applyFill="1" applyBorder="1" applyAlignment="1">
      <alignment horizontal="center" vertical="center" wrapText="1"/>
    </xf>
    <xf numFmtId="0" fontId="35" fillId="0" borderId="13" xfId="42" applyFont="1" applyFill="1" applyBorder="1" applyAlignment="1">
      <alignment horizontal="center" vertical="center" wrapText="1"/>
    </xf>
    <xf numFmtId="0" fontId="35" fillId="0" borderId="14" xfId="42" applyFont="1" applyFill="1" applyBorder="1" applyAlignment="1">
      <alignment horizontal="center" vertical="center" wrapText="1"/>
    </xf>
    <xf numFmtId="0" fontId="9" fillId="0" borderId="14" xfId="42" applyFont="1" applyFill="1" applyBorder="1" applyAlignment="1">
      <alignment horizontal="center" vertical="center" wrapText="1"/>
    </xf>
    <xf numFmtId="0" fontId="35" fillId="0" borderId="12" xfId="42" applyFont="1" applyFill="1" applyBorder="1" applyAlignment="1">
      <alignment horizontal="center" vertical="center" wrapText="1"/>
    </xf>
    <xf numFmtId="0" fontId="35" fillId="0" borderId="31" xfId="42" applyFont="1" applyFill="1" applyBorder="1" applyAlignment="1">
      <alignment horizontal="center" vertical="center" textRotation="90" wrapText="1"/>
    </xf>
  </cellXfs>
  <cellStyles count="87">
    <cellStyle name="20% - Акцент1 2" xfId="1"/>
    <cellStyle name="20% - Акцент1 2 2" xfId="71"/>
    <cellStyle name="20% - Акцент2 2" xfId="2"/>
    <cellStyle name="20% - Акцент2 2 2" xfId="72"/>
    <cellStyle name="20% - Акцент3 2" xfId="3"/>
    <cellStyle name="20% - Акцент3 2 2" xfId="73"/>
    <cellStyle name="20% - Акцент4 2" xfId="4"/>
    <cellStyle name="20% - Акцент4 2 2" xfId="74"/>
    <cellStyle name="20% - Акцент5 2" xfId="5"/>
    <cellStyle name="20% - Акцент5 2 2" xfId="75"/>
    <cellStyle name="20% - Акцент6 2" xfId="6"/>
    <cellStyle name="20% - Акцент6 2 2" xfId="76"/>
    <cellStyle name="40% - Акцент1 2" xfId="7"/>
    <cellStyle name="40% - Акцент1 2 2" xfId="77"/>
    <cellStyle name="40% - Акцент2 2" xfId="8"/>
    <cellStyle name="40% - Акцент2 2 2" xfId="78"/>
    <cellStyle name="40% - Акцент3 2" xfId="9"/>
    <cellStyle name="40% - Акцент3 2 2" xfId="79"/>
    <cellStyle name="40% - Акцент4 2" xfId="10"/>
    <cellStyle name="40% - Акцент4 2 2" xfId="80"/>
    <cellStyle name="40% - Акцент5 2" xfId="11"/>
    <cellStyle name="40% - Акцент5 2 2" xfId="81"/>
    <cellStyle name="40% - Акцент6 2" xfId="12"/>
    <cellStyle name="40% - Акцент6 2 2" xfId="8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86"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2 3" xfId="83"/>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имечание 2 2" xfId="84"/>
    <cellStyle name="Процентный" xfId="60" builtinId="5"/>
    <cellStyle name="Процентный 2" xfId="61"/>
    <cellStyle name="Процентный 3" xfId="62"/>
    <cellStyle name="Процентный 4" xfId="63"/>
    <cellStyle name="Процентный 4 2" xfId="85"/>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3/&#1054;&#1090;&#1095;&#1077;&#1090;%202%20&#1082;&#1074;&#1072;&#1088;&#1090;&#1072;&#1083;%202023%20&#1075;&#1086;&#1076;&#1072;/&#1055;&#1072;&#1089;&#1087;&#1086;&#1088;&#1090;&#1072;%202%20&#1082;&#1074;%202023/&#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2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2023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2022</v>
          </cell>
          <cell r="R4" t="str">
            <v>план 2023</v>
          </cell>
          <cell r="X4" t="str">
            <v>план 2023 1кв</v>
          </cell>
          <cell r="AD4" t="str">
            <v>план 2023 2кв</v>
          </cell>
          <cell r="AJ4" t="str">
            <v>план 2023 3кв</v>
          </cell>
          <cell r="AP4" t="str">
            <v>план 2023 4кв</v>
          </cell>
          <cell r="AV4" t="str">
            <v>план 2023</v>
          </cell>
          <cell r="BB4" t="str">
            <v>план квартал финансирования</v>
          </cell>
          <cell r="BG4" t="str">
            <v>факт 2023</v>
          </cell>
          <cell r="BM4" t="str">
            <v>факт 1кв 2023</v>
          </cell>
          <cell r="BS4" t="str">
            <v>факт 2кв 2023</v>
          </cell>
          <cell r="BY4" t="str">
            <v>факт 3кв 2023</v>
          </cell>
          <cell r="CE4" t="str">
            <v>факт 4кв 2023</v>
          </cell>
          <cell r="CK4" t="str">
            <v>факт квартал 2023</v>
          </cell>
          <cell r="CQ4" t="str">
            <v>факт квартал финансирования</v>
          </cell>
          <cell r="CX4" t="str">
            <v>Всего по инвестпроекту</v>
          </cell>
          <cell r="DE4" t="str">
            <v>Факт 2022</v>
          </cell>
          <cell r="DG4" t="str">
            <v>освоение на 01.01.20</v>
          </cell>
          <cell r="DH4" t="str">
            <v>освоение на 01.01.21</v>
          </cell>
          <cell r="DI4" t="str">
            <v>Факт 2022</v>
          </cell>
          <cell r="DN4" t="str">
            <v>План 2023</v>
          </cell>
          <cell r="EC4" t="str">
            <v>Факт 2023</v>
          </cell>
          <cell r="EH4" t="str">
            <v>Факт 1 кв 2023</v>
          </cell>
          <cell r="EM4" t="str">
            <v>Факт 2кв 2023</v>
          </cell>
          <cell r="ER4" t="str">
            <v>Факт 3кв 2023</v>
          </cell>
          <cell r="EW4" t="str">
            <v>Факт 4кв 2023</v>
          </cell>
          <cell r="FB4" t="str">
            <v>Факт освоено текущий квартал 2023</v>
          </cell>
          <cell r="FN4" t="str">
            <v>Ввод план</v>
          </cell>
          <cell r="FZ4" t="str">
            <v>Ввод факт2022</v>
          </cell>
          <cell r="GK4" t="str">
            <v>Ввод план2023</v>
          </cell>
          <cell r="GV4" t="str">
            <v>Ввод план2023 1кв</v>
          </cell>
          <cell r="HG4" t="str">
            <v>Ввод план2023 2кв</v>
          </cell>
          <cell r="HR4" t="str">
            <v>Ввод план2023 3кв</v>
          </cell>
          <cell r="IC4" t="str">
            <v>Ввод план2023 4кв</v>
          </cell>
          <cell r="IN4" t="str">
            <v>Ввод план2023 нужный квартал</v>
          </cell>
          <cell r="IY4" t="str">
            <v>Ввод факт2023</v>
          </cell>
          <cell r="JJ4" t="str">
            <v>Ввод 1 кв факт2023</v>
          </cell>
          <cell r="JU4" t="str">
            <v>Ввод 2 кв факт2023</v>
          </cell>
          <cell r="KF4" t="str">
            <v>Ввод 3 кв факт2023</v>
          </cell>
          <cell r="KQ4" t="str">
            <v>Ввод 4 кв факт2023</v>
          </cell>
          <cell r="LB4" t="str">
            <v>Ввод факт текущий квартал 2023</v>
          </cell>
          <cell r="LQ4" t="str">
            <v>Вывод всего план</v>
          </cell>
          <cell r="LX4" t="str">
            <v>Вывод 2022г</v>
          </cell>
          <cell r="MC4" t="str">
            <v>Вывод План 2023</v>
          </cell>
          <cell r="NB4" t="str">
            <v>Вывод текущий квартал</v>
          </cell>
          <cell r="NG4" t="str">
            <v>Вывод Факт 2023</v>
          </cell>
          <cell r="OF4" t="str">
            <v>Вывод текущий квартал</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R5" t="str">
            <v>Наличие утв. ПСД</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row>
        <row r="8">
          <cell r="A8" t="str">
            <v>Г</v>
          </cell>
          <cell r="B8" t="str">
            <v>1</v>
          </cell>
          <cell r="C8" t="str">
            <v>Чеченская Республика</v>
          </cell>
          <cell r="D8" t="str">
            <v>Г</v>
          </cell>
          <cell r="E8">
            <v>15637.185665075769</v>
          </cell>
          <cell r="H8">
            <v>6651.5504504669043</v>
          </cell>
          <cell r="J8">
            <v>12702.425620900864</v>
          </cell>
          <cell r="K8">
            <v>10246.432956430865</v>
          </cell>
          <cell r="L8">
            <v>2455.9926644699999</v>
          </cell>
          <cell r="M8">
            <v>999.58759440000017</v>
          </cell>
          <cell r="N8">
            <v>0</v>
          </cell>
          <cell r="O8">
            <v>199.96046895000003</v>
          </cell>
          <cell r="P8">
            <v>69.464734550000003</v>
          </cell>
          <cell r="Q8">
            <v>1186.9798665699998</v>
          </cell>
          <cell r="R8">
            <v>9427.1966672470244</v>
          </cell>
          <cell r="S8">
            <v>0</v>
          </cell>
          <cell r="T8">
            <v>0</v>
          </cell>
          <cell r="U8">
            <v>231.37886335298842</v>
          </cell>
          <cell r="V8">
            <v>2192.9670169487199</v>
          </cell>
          <cell r="W8">
            <v>7002.850786945316</v>
          </cell>
          <cell r="X8">
            <v>1176.6058966205428</v>
          </cell>
          <cell r="Y8">
            <v>0</v>
          </cell>
          <cell r="Z8">
            <v>0</v>
          </cell>
          <cell r="AA8">
            <v>79.958316800293261</v>
          </cell>
          <cell r="AB8">
            <v>169.17599999999999</v>
          </cell>
          <cell r="AC8">
            <v>927.47157982024942</v>
          </cell>
          <cell r="AD8">
            <v>1621.4539999999997</v>
          </cell>
          <cell r="AE8">
            <v>0</v>
          </cell>
          <cell r="AF8">
            <v>0</v>
          </cell>
          <cell r="AG8">
            <v>12.74154323333333</v>
          </cell>
          <cell r="AH8">
            <v>616.34414812</v>
          </cell>
          <cell r="AI8">
            <v>992.36830864666649</v>
          </cell>
          <cell r="AJ8">
            <v>1749.5336197051563</v>
          </cell>
          <cell r="AK8">
            <v>0</v>
          </cell>
          <cell r="AL8">
            <v>0</v>
          </cell>
          <cell r="AM8">
            <v>79.389757658296986</v>
          </cell>
          <cell r="AN8">
            <v>693.7482</v>
          </cell>
          <cell r="AO8">
            <v>976.39566204685934</v>
          </cell>
          <cell r="AP8">
            <v>4879.6031509213244</v>
          </cell>
          <cell r="AQ8">
            <v>0</v>
          </cell>
          <cell r="AR8">
            <v>0</v>
          </cell>
          <cell r="AS8">
            <v>59.289245661064818</v>
          </cell>
          <cell r="AT8">
            <v>713.69866882871997</v>
          </cell>
          <cell r="AU8">
            <v>4106.6152364315403</v>
          </cell>
          <cell r="AV8">
            <v>1621.4539999999997</v>
          </cell>
          <cell r="AW8">
            <v>0</v>
          </cell>
          <cell r="AX8">
            <v>0</v>
          </cell>
          <cell r="AY8">
            <v>12.74154323333333</v>
          </cell>
          <cell r="AZ8">
            <v>616.34414812</v>
          </cell>
          <cell r="BA8">
            <v>992.36830864666649</v>
          </cell>
          <cell r="BB8">
            <v>1</v>
          </cell>
          <cell r="BC8" t="str">
            <v/>
          </cell>
          <cell r="BD8">
            <v>3</v>
          </cell>
          <cell r="BE8" t="str">
            <v/>
          </cell>
          <cell r="BF8" t="str">
            <v>1 3</v>
          </cell>
          <cell r="BG8">
            <v>1260.797741822</v>
          </cell>
          <cell r="BH8">
            <v>0</v>
          </cell>
          <cell r="BI8">
            <v>0</v>
          </cell>
          <cell r="BJ8">
            <v>85.087853975000002</v>
          </cell>
          <cell r="BK8">
            <v>181.29149880199998</v>
          </cell>
          <cell r="BL8">
            <v>994.41838904499991</v>
          </cell>
          <cell r="BM8">
            <v>649.83583601199985</v>
          </cell>
          <cell r="BN8">
            <v>0</v>
          </cell>
          <cell r="BO8">
            <v>0</v>
          </cell>
          <cell r="BP8">
            <v>75.122376383333346</v>
          </cell>
          <cell r="BQ8">
            <v>94.797216461999994</v>
          </cell>
          <cell r="BR8">
            <v>479.91624316666662</v>
          </cell>
          <cell r="BS8">
            <v>610.96190581000019</v>
          </cell>
          <cell r="BT8">
            <v>0</v>
          </cell>
          <cell r="BU8">
            <v>0</v>
          </cell>
          <cell r="BV8">
            <v>9.9654775916666676</v>
          </cell>
          <cell r="BW8">
            <v>86.494282339999998</v>
          </cell>
          <cell r="BX8">
            <v>514.50214587833352</v>
          </cell>
          <cell r="BY8">
            <v>0</v>
          </cell>
          <cell r="BZ8">
            <v>0</v>
          </cell>
          <cell r="CA8">
            <v>0</v>
          </cell>
          <cell r="CB8">
            <v>0</v>
          </cell>
          <cell r="CC8">
            <v>0</v>
          </cell>
          <cell r="CD8">
            <v>0</v>
          </cell>
          <cell r="CE8">
            <v>0</v>
          </cell>
          <cell r="CF8">
            <v>0</v>
          </cell>
          <cell r="CG8">
            <v>0</v>
          </cell>
          <cell r="CH8">
            <v>0</v>
          </cell>
          <cell r="CI8">
            <v>0</v>
          </cell>
          <cell r="CJ8">
            <v>0</v>
          </cell>
          <cell r="CK8">
            <v>610.96190581000019</v>
          </cell>
          <cell r="CL8">
            <v>0</v>
          </cell>
          <cell r="CM8">
            <v>0</v>
          </cell>
          <cell r="CN8">
            <v>9.9654775916666676</v>
          </cell>
          <cell r="CO8">
            <v>86.494282339999998</v>
          </cell>
          <cell r="CP8">
            <v>514.50214587833352</v>
          </cell>
          <cell r="CQ8">
            <v>1</v>
          </cell>
          <cell r="CR8" t="str">
            <v/>
          </cell>
          <cell r="CS8" t="str">
            <v/>
          </cell>
          <cell r="CT8" t="str">
            <v/>
          </cell>
          <cell r="CU8" t="str">
            <v>1</v>
          </cell>
          <cell r="CX8">
            <v>11773.071493446381</v>
          </cell>
          <cell r="CY8">
            <v>2007.6103241393257</v>
          </cell>
          <cell r="CZ8">
            <v>3841.5348877713004</v>
          </cell>
          <cell r="DA8">
            <v>3963.2928893735866</v>
          </cell>
          <cell r="DB8">
            <v>1960.6333921621663</v>
          </cell>
          <cell r="DE8">
            <v>5128.225540442817</v>
          </cell>
          <cell r="DG8">
            <v>10204.853321764029</v>
          </cell>
          <cell r="DH8">
            <v>8346.620590224029</v>
          </cell>
          <cell r="DI8">
            <v>1858.2327315399998</v>
          </cell>
          <cell r="DJ8">
            <v>591.40477412999996</v>
          </cell>
          <cell r="DK8">
            <v>443.57690142000001</v>
          </cell>
          <cell r="DL8">
            <v>711.97321601999988</v>
          </cell>
          <cell r="DM8">
            <v>111.27783997</v>
          </cell>
          <cell r="DN8">
            <v>7287.9116630170756</v>
          </cell>
          <cell r="DS8">
            <v>457.4</v>
          </cell>
          <cell r="DT8">
            <v>1398.5</v>
          </cell>
          <cell r="DU8">
            <v>1496.3844160049637</v>
          </cell>
          <cell r="DV8">
            <v>3935.6272470121125</v>
          </cell>
          <cell r="DW8">
            <v>1398.5</v>
          </cell>
          <cell r="DX8">
            <v>1</v>
          </cell>
          <cell r="DY8">
            <v>2</v>
          </cell>
          <cell r="DZ8" t="str">
            <v/>
          </cell>
          <cell r="EA8" t="str">
            <v/>
          </cell>
          <cell r="EB8" t="str">
            <v>1 2</v>
          </cell>
          <cell r="EC8">
            <v>381.27780788000001</v>
          </cell>
          <cell r="ED8">
            <v>195.56735697000005</v>
          </cell>
          <cell r="EE8">
            <v>22.006682420000001</v>
          </cell>
          <cell r="EF8">
            <v>155.14677308</v>
          </cell>
          <cell r="EG8">
            <v>8.5569954100000007</v>
          </cell>
          <cell r="EH8">
            <v>77.123455160000006</v>
          </cell>
          <cell r="EI8">
            <v>7.1553000000000005E-2</v>
          </cell>
          <cell r="EJ8">
            <v>1.69555777</v>
          </cell>
          <cell r="EK8">
            <v>71.096784159999999</v>
          </cell>
          <cell r="EL8">
            <v>4.2595602299999999</v>
          </cell>
          <cell r="EM8">
            <v>304.15435272000002</v>
          </cell>
          <cell r="EN8">
            <v>195.49580397000003</v>
          </cell>
          <cell r="EO8">
            <v>20.31112465</v>
          </cell>
          <cell r="EP8">
            <v>84.049988920000004</v>
          </cell>
          <cell r="EQ8">
            <v>4.2974351799999999</v>
          </cell>
          <cell r="ER8">
            <v>0</v>
          </cell>
          <cell r="ES8">
            <v>0</v>
          </cell>
          <cell r="ET8">
            <v>0</v>
          </cell>
          <cell r="EU8">
            <v>0</v>
          </cell>
          <cell r="EV8">
            <v>0</v>
          </cell>
          <cell r="EW8">
            <v>0</v>
          </cell>
          <cell r="EX8">
            <v>0</v>
          </cell>
          <cell r="EY8">
            <v>0</v>
          </cell>
          <cell r="EZ8">
            <v>0</v>
          </cell>
          <cell r="FA8">
            <v>0</v>
          </cell>
          <cell r="FB8">
            <v>304.15435272000002</v>
          </cell>
          <cell r="FC8">
            <v>195.49580397000003</v>
          </cell>
          <cell r="FD8">
            <v>20.31112465</v>
          </cell>
          <cell r="FE8">
            <v>84.049988920000004</v>
          </cell>
          <cell r="FF8">
            <v>4.2974351799999999</v>
          </cell>
          <cell r="FG8">
            <v>1</v>
          </cell>
          <cell r="FH8">
            <v>2</v>
          </cell>
          <cell r="FI8">
            <v>3</v>
          </cell>
          <cell r="FJ8">
            <v>4</v>
          </cell>
          <cell r="FK8" t="str">
            <v>1 2 3 4</v>
          </cell>
          <cell r="FN8">
            <v>11773.071493446381</v>
          </cell>
          <cell r="FO8">
            <v>0</v>
          </cell>
          <cell r="FP8">
            <v>291.60899999999998</v>
          </cell>
          <cell r="FQ8">
            <v>0</v>
          </cell>
          <cell r="FR8">
            <v>2020.682</v>
          </cell>
          <cell r="FS8">
            <v>1892.0920000000001</v>
          </cell>
          <cell r="FT8">
            <v>72.739999999999995</v>
          </cell>
          <cell r="FU8">
            <v>55.85</v>
          </cell>
          <cell r="FV8">
            <v>202321</v>
          </cell>
          <cell r="FW8">
            <v>0</v>
          </cell>
          <cell r="FX8">
            <v>202321</v>
          </cell>
          <cell r="FZ8">
            <v>1199.2375608699999</v>
          </cell>
          <cell r="GA8">
            <v>0</v>
          </cell>
          <cell r="GB8">
            <v>36.483000000000004</v>
          </cell>
          <cell r="GC8">
            <v>0</v>
          </cell>
          <cell r="GD8">
            <v>545.12599999999998</v>
          </cell>
          <cell r="GE8">
            <v>545.12599999999998</v>
          </cell>
          <cell r="GF8">
            <v>0</v>
          </cell>
          <cell r="GG8">
            <v>0</v>
          </cell>
          <cell r="GH8">
            <v>13857</v>
          </cell>
          <cell r="GI8">
            <v>0</v>
          </cell>
          <cell r="GJ8">
            <v>13857</v>
          </cell>
          <cell r="GK8">
            <v>8308.9885183167862</v>
          </cell>
          <cell r="GL8">
            <v>0</v>
          </cell>
          <cell r="GM8">
            <v>81.175999999999988</v>
          </cell>
          <cell r="GN8">
            <v>0</v>
          </cell>
          <cell r="GO8">
            <v>1379.5060000000001</v>
          </cell>
          <cell r="GP8">
            <v>0</v>
          </cell>
          <cell r="GQ8">
            <v>0</v>
          </cell>
          <cell r="GR8">
            <v>0</v>
          </cell>
          <cell r="GS8">
            <v>164119</v>
          </cell>
          <cell r="GT8">
            <v>0</v>
          </cell>
          <cell r="GU8">
            <v>164119</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8308.9885183167862</v>
          </cell>
          <cell r="ID8">
            <v>0</v>
          </cell>
          <cell r="IE8">
            <v>81.175999999999988</v>
          </cell>
          <cell r="IF8">
            <v>0</v>
          </cell>
          <cell r="IG8">
            <v>1379.5060000000001</v>
          </cell>
          <cell r="IH8">
            <v>0</v>
          </cell>
          <cell r="II8">
            <v>0</v>
          </cell>
          <cell r="IJ8">
            <v>0</v>
          </cell>
          <cell r="IK8">
            <v>164119</v>
          </cell>
          <cell r="IL8">
            <v>0</v>
          </cell>
          <cell r="IM8">
            <v>164119</v>
          </cell>
          <cell r="IN8">
            <v>0</v>
          </cell>
          <cell r="IO8">
            <v>0</v>
          </cell>
          <cell r="IP8">
            <v>0</v>
          </cell>
          <cell r="IQ8">
            <v>0</v>
          </cell>
          <cell r="IR8">
            <v>0</v>
          </cell>
          <cell r="IS8">
            <v>0</v>
          </cell>
          <cell r="IT8">
            <v>0</v>
          </cell>
          <cell r="IU8">
            <v>0</v>
          </cell>
          <cell r="IV8">
            <v>0</v>
          </cell>
          <cell r="IW8">
            <v>0</v>
          </cell>
          <cell r="IX8">
            <v>0</v>
          </cell>
          <cell r="IY8">
            <v>121.90338826000001</v>
          </cell>
          <cell r="IZ8">
            <v>0</v>
          </cell>
          <cell r="JA8">
            <v>0</v>
          </cell>
          <cell r="JB8">
            <v>0</v>
          </cell>
          <cell r="JC8">
            <v>0</v>
          </cell>
          <cell r="JD8">
            <v>0</v>
          </cell>
          <cell r="JE8">
            <v>0</v>
          </cell>
          <cell r="JF8">
            <v>0</v>
          </cell>
          <cell r="JG8">
            <v>273</v>
          </cell>
          <cell r="JH8">
            <v>0</v>
          </cell>
          <cell r="JI8">
            <v>273</v>
          </cell>
          <cell r="JJ8">
            <v>6.3401916800000002</v>
          </cell>
          <cell r="JK8">
            <v>0</v>
          </cell>
          <cell r="JL8">
            <v>0</v>
          </cell>
          <cell r="JM8">
            <v>0</v>
          </cell>
          <cell r="JN8">
            <v>0</v>
          </cell>
          <cell r="JO8">
            <v>0</v>
          </cell>
          <cell r="JP8">
            <v>0</v>
          </cell>
          <cell r="JQ8">
            <v>0</v>
          </cell>
          <cell r="JR8">
            <v>22</v>
          </cell>
          <cell r="JS8">
            <v>0</v>
          </cell>
          <cell r="JT8">
            <v>22</v>
          </cell>
          <cell r="JU8">
            <v>115.56319658000001</v>
          </cell>
          <cell r="JV8">
            <v>0</v>
          </cell>
          <cell r="JW8">
            <v>0</v>
          </cell>
          <cell r="JX8">
            <v>0</v>
          </cell>
          <cell r="JY8">
            <v>0</v>
          </cell>
          <cell r="JZ8">
            <v>0</v>
          </cell>
          <cell r="KA8">
            <v>0</v>
          </cell>
          <cell r="KB8">
            <v>0</v>
          </cell>
          <cell r="KC8">
            <v>251</v>
          </cell>
          <cell r="KD8">
            <v>0</v>
          </cell>
          <cell r="KE8">
            <v>251</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115.56319658000001</v>
          </cell>
          <cell r="LC8">
            <v>0</v>
          </cell>
          <cell r="LD8">
            <v>0</v>
          </cell>
          <cell r="LE8">
            <v>0</v>
          </cell>
          <cell r="LF8">
            <v>0</v>
          </cell>
          <cell r="LG8">
            <v>0</v>
          </cell>
          <cell r="LH8">
            <v>0</v>
          </cell>
          <cell r="LI8">
            <v>0</v>
          </cell>
          <cell r="LJ8">
            <v>251</v>
          </cell>
          <cell r="LK8">
            <v>0</v>
          </cell>
          <cell r="LL8">
            <v>251</v>
          </cell>
          <cell r="LQ8">
            <v>0</v>
          </cell>
          <cell r="LR8">
            <v>0</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R8" t="str">
            <v>нд</v>
          </cell>
          <cell r="OT8">
            <v>15637.185665075769</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15335.101596572964</v>
          </cell>
          <cell r="H9">
            <v>6651.5504504669043</v>
          </cell>
          <cell r="J9">
            <v>12400.341552398058</v>
          </cell>
          <cell r="K9">
            <v>9944.3488879280594</v>
          </cell>
          <cell r="L9">
            <v>2455.9926644699999</v>
          </cell>
          <cell r="M9">
            <v>999.58759440000017</v>
          </cell>
          <cell r="N9">
            <v>0</v>
          </cell>
          <cell r="O9">
            <v>199.96046895000003</v>
          </cell>
          <cell r="P9">
            <v>69.464734550000003</v>
          </cell>
          <cell r="Q9">
            <v>1186.9798665699998</v>
          </cell>
          <cell r="R9">
            <v>9383.0560780570686</v>
          </cell>
          <cell r="S9">
            <v>0</v>
          </cell>
          <cell r="T9">
            <v>0</v>
          </cell>
          <cell r="U9">
            <v>194.59503902802476</v>
          </cell>
          <cell r="V9">
            <v>2192.9670169487199</v>
          </cell>
          <cell r="W9">
            <v>6995.4940220803237</v>
          </cell>
          <cell r="X9">
            <v>1176.6058966205428</v>
          </cell>
          <cell r="Y9">
            <v>0</v>
          </cell>
          <cell r="Z9">
            <v>0</v>
          </cell>
          <cell r="AA9">
            <v>79.958316800293261</v>
          </cell>
          <cell r="AB9">
            <v>169.17599999999999</v>
          </cell>
          <cell r="AC9">
            <v>927.47157982024942</v>
          </cell>
          <cell r="AD9">
            <v>1621.4539999999997</v>
          </cell>
          <cell r="AE9">
            <v>0</v>
          </cell>
          <cell r="AF9">
            <v>0</v>
          </cell>
          <cell r="AG9">
            <v>12.74154323333333</v>
          </cell>
          <cell r="AH9">
            <v>616.34414812</v>
          </cell>
          <cell r="AI9">
            <v>992.36830864666649</v>
          </cell>
          <cell r="AJ9">
            <v>1705.3930305151998</v>
          </cell>
          <cell r="AK9">
            <v>0</v>
          </cell>
          <cell r="AL9">
            <v>0</v>
          </cell>
          <cell r="AM9">
            <v>42.605933333333333</v>
          </cell>
          <cell r="AN9">
            <v>693.7482</v>
          </cell>
          <cell r="AO9">
            <v>969.03889718186656</v>
          </cell>
          <cell r="AP9">
            <v>4879.6031509213244</v>
          </cell>
          <cell r="AQ9">
            <v>0</v>
          </cell>
          <cell r="AR9">
            <v>0</v>
          </cell>
          <cell r="AS9">
            <v>59.289245661064818</v>
          </cell>
          <cell r="AT9">
            <v>713.69866882871997</v>
          </cell>
          <cell r="AU9">
            <v>4106.6152364315403</v>
          </cell>
          <cell r="AV9">
            <v>1621.4539999999997</v>
          </cell>
          <cell r="AW9">
            <v>0</v>
          </cell>
          <cell r="AX9">
            <v>0</v>
          </cell>
          <cell r="AY9">
            <v>12.74154323333333</v>
          </cell>
          <cell r="AZ9">
            <v>616.34414812</v>
          </cell>
          <cell r="BA9">
            <v>992.36830864666649</v>
          </cell>
          <cell r="BB9">
            <v>1</v>
          </cell>
          <cell r="BC9" t="str">
            <v/>
          </cell>
          <cell r="BD9">
            <v>3</v>
          </cell>
          <cell r="BE9" t="str">
            <v/>
          </cell>
          <cell r="BF9" t="str">
            <v>1 3</v>
          </cell>
          <cell r="BG9">
            <v>1260.797741822</v>
          </cell>
          <cell r="BH9">
            <v>0</v>
          </cell>
          <cell r="BI9">
            <v>0</v>
          </cell>
          <cell r="BJ9">
            <v>85.087853975000002</v>
          </cell>
          <cell r="BK9">
            <v>181.29149880199998</v>
          </cell>
          <cell r="BL9">
            <v>994.41838904499991</v>
          </cell>
          <cell r="BM9">
            <v>649.83583601199985</v>
          </cell>
          <cell r="BN9">
            <v>0</v>
          </cell>
          <cell r="BO9">
            <v>0</v>
          </cell>
          <cell r="BP9">
            <v>75.122376383333346</v>
          </cell>
          <cell r="BQ9">
            <v>94.797216461999994</v>
          </cell>
          <cell r="BR9">
            <v>479.91624316666662</v>
          </cell>
          <cell r="BS9">
            <v>610.96190581000019</v>
          </cell>
          <cell r="BT9">
            <v>0</v>
          </cell>
          <cell r="BU9">
            <v>0</v>
          </cell>
          <cell r="BV9">
            <v>9.9654775916666676</v>
          </cell>
          <cell r="BW9">
            <v>86.494282339999998</v>
          </cell>
          <cell r="BX9">
            <v>514.50214587833352</v>
          </cell>
          <cell r="BY9">
            <v>0</v>
          </cell>
          <cell r="BZ9">
            <v>0</v>
          </cell>
          <cell r="CA9">
            <v>0</v>
          </cell>
          <cell r="CB9">
            <v>0</v>
          </cell>
          <cell r="CC9">
            <v>0</v>
          </cell>
          <cell r="CD9">
            <v>0</v>
          </cell>
          <cell r="CE9">
            <v>0</v>
          </cell>
          <cell r="CF9">
            <v>0</v>
          </cell>
          <cell r="CG9">
            <v>0</v>
          </cell>
          <cell r="CH9">
            <v>0</v>
          </cell>
          <cell r="CI9">
            <v>0</v>
          </cell>
          <cell r="CJ9">
            <v>0</v>
          </cell>
          <cell r="CK9">
            <v>610.96190581000019</v>
          </cell>
          <cell r="CL9">
            <v>0</v>
          </cell>
          <cell r="CM9">
            <v>0</v>
          </cell>
          <cell r="CN9">
            <v>9.9654775916666676</v>
          </cell>
          <cell r="CO9">
            <v>86.494282339999998</v>
          </cell>
          <cell r="CP9">
            <v>514.50214587833352</v>
          </cell>
          <cell r="CQ9">
            <v>1</v>
          </cell>
          <cell r="CR9" t="str">
            <v/>
          </cell>
          <cell r="CS9" t="str">
            <v/>
          </cell>
          <cell r="CT9" t="str">
            <v/>
          </cell>
          <cell r="CU9" t="str">
            <v>1</v>
          </cell>
          <cell r="CX9">
            <v>11773.071493446381</v>
          </cell>
          <cell r="CY9">
            <v>2007.6103241393257</v>
          </cell>
          <cell r="CZ9">
            <v>3841.5348877713004</v>
          </cell>
          <cell r="DA9">
            <v>3963.2928893735866</v>
          </cell>
          <cell r="DB9">
            <v>1960.6333921621663</v>
          </cell>
          <cell r="DE9">
            <v>5128.225540442817</v>
          </cell>
          <cell r="DG9">
            <v>9953.1165980116912</v>
          </cell>
          <cell r="DH9">
            <v>8094.8838664716914</v>
          </cell>
          <cell r="DI9">
            <v>1858.2327315399998</v>
          </cell>
          <cell r="DJ9">
            <v>591.40477412999996</v>
          </cell>
          <cell r="DK9">
            <v>443.57690142000001</v>
          </cell>
          <cell r="DL9">
            <v>711.97321601999988</v>
          </cell>
          <cell r="DM9">
            <v>111.27783997</v>
          </cell>
          <cell r="DN9">
            <v>7287.9116630170756</v>
          </cell>
          <cell r="DS9">
            <v>457.4</v>
          </cell>
          <cell r="DT9">
            <v>1398.5</v>
          </cell>
          <cell r="DU9">
            <v>1496.3844160049637</v>
          </cell>
          <cell r="DV9">
            <v>3935.6272470121125</v>
          </cell>
          <cell r="DW9">
            <v>1398.5</v>
          </cell>
          <cell r="DX9">
            <v>1</v>
          </cell>
          <cell r="DY9">
            <v>2</v>
          </cell>
          <cell r="DZ9" t="str">
            <v/>
          </cell>
          <cell r="EA9" t="str">
            <v/>
          </cell>
          <cell r="EB9" t="str">
            <v>1 2</v>
          </cell>
          <cell r="EC9">
            <v>381.27780788000001</v>
          </cell>
          <cell r="ED9">
            <v>195.56735697000005</v>
          </cell>
          <cell r="EE9">
            <v>22.006682420000001</v>
          </cell>
          <cell r="EF9">
            <v>155.14677308</v>
          </cell>
          <cell r="EG9">
            <v>8.5569954100000007</v>
          </cell>
          <cell r="EH9">
            <v>77.123455160000006</v>
          </cell>
          <cell r="EI9">
            <v>7.1553000000000005E-2</v>
          </cell>
          <cell r="EJ9">
            <v>1.69555777</v>
          </cell>
          <cell r="EK9">
            <v>71.096784159999999</v>
          </cell>
          <cell r="EL9">
            <v>4.2595602299999999</v>
          </cell>
          <cell r="EM9">
            <v>304.15435272000002</v>
          </cell>
          <cell r="EN9">
            <v>195.49580397000003</v>
          </cell>
          <cell r="EO9">
            <v>20.31112465</v>
          </cell>
          <cell r="EP9">
            <v>84.049988920000004</v>
          </cell>
          <cell r="EQ9">
            <v>4.2974351799999999</v>
          </cell>
          <cell r="ER9">
            <v>0</v>
          </cell>
          <cell r="ES9">
            <v>0</v>
          </cell>
          <cell r="ET9">
            <v>0</v>
          </cell>
          <cell r="EU9">
            <v>0</v>
          </cell>
          <cell r="EV9">
            <v>0</v>
          </cell>
          <cell r="EW9">
            <v>0</v>
          </cell>
          <cell r="EX9">
            <v>0</v>
          </cell>
          <cell r="EY9">
            <v>0</v>
          </cell>
          <cell r="EZ9">
            <v>0</v>
          </cell>
          <cell r="FA9">
            <v>0</v>
          </cell>
          <cell r="FB9">
            <v>304.15435272000002</v>
          </cell>
          <cell r="FC9">
            <v>195.49580397000003</v>
          </cell>
          <cell r="FD9">
            <v>20.31112465</v>
          </cell>
          <cell r="FE9">
            <v>84.049988920000004</v>
          </cell>
          <cell r="FF9">
            <v>4.2974351799999999</v>
          </cell>
          <cell r="FG9">
            <v>1</v>
          </cell>
          <cell r="FH9">
            <v>2</v>
          </cell>
          <cell r="FI9">
            <v>3</v>
          </cell>
          <cell r="FJ9">
            <v>4</v>
          </cell>
          <cell r="FK9" t="str">
            <v>1 2 3 4</v>
          </cell>
          <cell r="FN9">
            <v>11773.071493446381</v>
          </cell>
          <cell r="FO9">
            <v>0</v>
          </cell>
          <cell r="FP9">
            <v>291.60899999999998</v>
          </cell>
          <cell r="FQ9">
            <v>0</v>
          </cell>
          <cell r="FR9">
            <v>2020.682</v>
          </cell>
          <cell r="FS9">
            <v>1892.0920000000001</v>
          </cell>
          <cell r="FT9">
            <v>72.739999999999995</v>
          </cell>
          <cell r="FU9">
            <v>55.85</v>
          </cell>
          <cell r="FV9">
            <v>202321</v>
          </cell>
          <cell r="FW9">
            <v>0</v>
          </cell>
          <cell r="FX9">
            <v>202321</v>
          </cell>
          <cell r="FZ9">
            <v>1199.2375608699999</v>
          </cell>
          <cell r="GA9">
            <v>0</v>
          </cell>
          <cell r="GB9">
            <v>36.483000000000004</v>
          </cell>
          <cell r="GC9">
            <v>0</v>
          </cell>
          <cell r="GD9">
            <v>545.12599999999998</v>
          </cell>
          <cell r="GE9">
            <v>545.12599999999998</v>
          </cell>
          <cell r="GF9">
            <v>0</v>
          </cell>
          <cell r="GG9">
            <v>0</v>
          </cell>
          <cell r="GH9">
            <v>13857</v>
          </cell>
          <cell r="GI9">
            <v>0</v>
          </cell>
          <cell r="GJ9">
            <v>13857</v>
          </cell>
          <cell r="GK9">
            <v>8308.9885183167862</v>
          </cell>
          <cell r="GL9">
            <v>0</v>
          </cell>
          <cell r="GM9">
            <v>81.175999999999988</v>
          </cell>
          <cell r="GN9">
            <v>0</v>
          </cell>
          <cell r="GO9">
            <v>1379.5060000000001</v>
          </cell>
          <cell r="GP9">
            <v>0</v>
          </cell>
          <cell r="GQ9">
            <v>0</v>
          </cell>
          <cell r="GR9">
            <v>0</v>
          </cell>
          <cell r="GS9">
            <v>164119</v>
          </cell>
          <cell r="GT9">
            <v>0</v>
          </cell>
          <cell r="GU9">
            <v>164119</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8308.9885183167862</v>
          </cell>
          <cell r="ID9">
            <v>0</v>
          </cell>
          <cell r="IE9">
            <v>81.175999999999988</v>
          </cell>
          <cell r="IF9">
            <v>0</v>
          </cell>
          <cell r="IG9">
            <v>1379.5060000000001</v>
          </cell>
          <cell r="IH9">
            <v>0</v>
          </cell>
          <cell r="II9">
            <v>0</v>
          </cell>
          <cell r="IJ9">
            <v>0</v>
          </cell>
          <cell r="IK9">
            <v>164119</v>
          </cell>
          <cell r="IL9">
            <v>0</v>
          </cell>
          <cell r="IM9">
            <v>164119</v>
          </cell>
          <cell r="IN9">
            <v>0</v>
          </cell>
          <cell r="IO9">
            <v>0</v>
          </cell>
          <cell r="IP9">
            <v>0</v>
          </cell>
          <cell r="IQ9">
            <v>0</v>
          </cell>
          <cell r="IR9">
            <v>0</v>
          </cell>
          <cell r="IS9">
            <v>0</v>
          </cell>
          <cell r="IT9">
            <v>0</v>
          </cell>
          <cell r="IU9">
            <v>0</v>
          </cell>
          <cell r="IV9">
            <v>0</v>
          </cell>
          <cell r="IW9">
            <v>0</v>
          </cell>
          <cell r="IX9">
            <v>0</v>
          </cell>
          <cell r="IY9">
            <v>121.90338826000001</v>
          </cell>
          <cell r="IZ9">
            <v>0</v>
          </cell>
          <cell r="JA9">
            <v>0</v>
          </cell>
          <cell r="JB9">
            <v>0</v>
          </cell>
          <cell r="JC9">
            <v>0</v>
          </cell>
          <cell r="JD9">
            <v>0</v>
          </cell>
          <cell r="JE9">
            <v>0</v>
          </cell>
          <cell r="JF9">
            <v>0</v>
          </cell>
          <cell r="JG9">
            <v>273</v>
          </cell>
          <cell r="JH9">
            <v>0</v>
          </cell>
          <cell r="JI9">
            <v>273</v>
          </cell>
          <cell r="JJ9">
            <v>6.3401916800000002</v>
          </cell>
          <cell r="JK9">
            <v>0</v>
          </cell>
          <cell r="JL9">
            <v>0</v>
          </cell>
          <cell r="JM9">
            <v>0</v>
          </cell>
          <cell r="JN9">
            <v>0</v>
          </cell>
          <cell r="JO9">
            <v>0</v>
          </cell>
          <cell r="JP9">
            <v>0</v>
          </cell>
          <cell r="JQ9">
            <v>0</v>
          </cell>
          <cell r="JR9">
            <v>22</v>
          </cell>
          <cell r="JS9">
            <v>0</v>
          </cell>
          <cell r="JT9">
            <v>22</v>
          </cell>
          <cell r="JU9">
            <v>115.56319658000001</v>
          </cell>
          <cell r="JV9">
            <v>0</v>
          </cell>
          <cell r="JW9">
            <v>0</v>
          </cell>
          <cell r="JX9">
            <v>0</v>
          </cell>
          <cell r="JY9">
            <v>0</v>
          </cell>
          <cell r="JZ9">
            <v>0</v>
          </cell>
          <cell r="KA9">
            <v>0</v>
          </cell>
          <cell r="KB9">
            <v>0</v>
          </cell>
          <cell r="KC9">
            <v>251</v>
          </cell>
          <cell r="KD9">
            <v>0</v>
          </cell>
          <cell r="KE9">
            <v>251</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115.56319658000001</v>
          </cell>
          <cell r="LC9">
            <v>0</v>
          </cell>
          <cell r="LD9">
            <v>0</v>
          </cell>
          <cell r="LE9">
            <v>0</v>
          </cell>
          <cell r="LF9">
            <v>0</v>
          </cell>
          <cell r="LG9">
            <v>0</v>
          </cell>
          <cell r="LH9">
            <v>0</v>
          </cell>
          <cell r="LI9">
            <v>0</v>
          </cell>
          <cell r="LJ9">
            <v>251</v>
          </cell>
          <cell r="LK9">
            <v>0</v>
          </cell>
          <cell r="LL9">
            <v>251</v>
          </cell>
          <cell r="LQ9">
            <v>0</v>
          </cell>
          <cell r="LR9">
            <v>0</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R9" t="str">
            <v>нд</v>
          </cell>
          <cell r="OT9">
            <v>15637.185665075769</v>
          </cell>
        </row>
        <row r="10">
          <cell r="A10" t="str">
            <v>Г</v>
          </cell>
          <cell r="B10" t="str">
            <v>1.1.1</v>
          </cell>
          <cell r="C10" t="str">
            <v>Технологическое присоединение всего, в том числе:</v>
          </cell>
          <cell r="D10" t="str">
            <v>Г</v>
          </cell>
          <cell r="E10">
            <v>4804.417028379019</v>
          </cell>
          <cell r="H10">
            <v>1290.0265389816173</v>
          </cell>
          <cell r="J10">
            <v>6201.8094135894007</v>
          </cell>
          <cell r="K10">
            <v>3745.8167491194013</v>
          </cell>
          <cell r="L10">
            <v>2455.9926644699999</v>
          </cell>
          <cell r="M10">
            <v>999.58759440000017</v>
          </cell>
          <cell r="N10">
            <v>0</v>
          </cell>
          <cell r="O10">
            <v>199.96046895000003</v>
          </cell>
          <cell r="P10">
            <v>69.464734550000003</v>
          </cell>
          <cell r="Q10">
            <v>1186.9798665699998</v>
          </cell>
          <cell r="R10">
            <v>3075.3302753669641</v>
          </cell>
          <cell r="S10">
            <v>0</v>
          </cell>
          <cell r="T10">
            <v>0</v>
          </cell>
          <cell r="U10">
            <v>93.313140689910739</v>
          </cell>
          <cell r="V10">
            <v>2192.9670169487199</v>
          </cell>
          <cell r="W10">
            <v>789.05011772833393</v>
          </cell>
          <cell r="X10">
            <v>203.62557455694275</v>
          </cell>
          <cell r="Y10">
            <v>0</v>
          </cell>
          <cell r="Z10">
            <v>0</v>
          </cell>
          <cell r="AA10">
            <v>11.558048420293257</v>
          </cell>
          <cell r="AB10">
            <v>169.17599999999999</v>
          </cell>
          <cell r="AC10">
            <v>22.891526136649503</v>
          </cell>
          <cell r="AD10">
            <v>802.6339999999999</v>
          </cell>
          <cell r="AE10">
            <v>0</v>
          </cell>
          <cell r="AF10">
            <v>0</v>
          </cell>
          <cell r="AG10">
            <v>12.74154323333333</v>
          </cell>
          <cell r="AH10">
            <v>616.34414812</v>
          </cell>
          <cell r="AI10">
            <v>173.54830864666667</v>
          </cell>
          <cell r="AJ10">
            <v>982.28819999999996</v>
          </cell>
          <cell r="AK10">
            <v>0</v>
          </cell>
          <cell r="AL10">
            <v>0</v>
          </cell>
          <cell r="AM10">
            <v>23.95</v>
          </cell>
          <cell r="AN10">
            <v>693.7482</v>
          </cell>
          <cell r="AO10">
            <v>264.58999999999997</v>
          </cell>
          <cell r="AP10">
            <v>1086.7825008100217</v>
          </cell>
          <cell r="AQ10">
            <v>0</v>
          </cell>
          <cell r="AR10">
            <v>0</v>
          </cell>
          <cell r="AS10">
            <v>45.063549036284144</v>
          </cell>
          <cell r="AT10">
            <v>713.69866882871997</v>
          </cell>
          <cell r="AU10">
            <v>328.02028294501764</v>
          </cell>
          <cell r="AV10">
            <v>802.6339999999999</v>
          </cell>
          <cell r="AW10">
            <v>0</v>
          </cell>
          <cell r="AX10">
            <v>0</v>
          </cell>
          <cell r="AY10">
            <v>12.74154323333333</v>
          </cell>
          <cell r="AZ10">
            <v>616.34414812</v>
          </cell>
          <cell r="BA10">
            <v>173.54830864666667</v>
          </cell>
          <cell r="BB10">
            <v>1</v>
          </cell>
          <cell r="BC10" t="str">
            <v/>
          </cell>
          <cell r="BD10">
            <v>3</v>
          </cell>
          <cell r="BE10" t="str">
            <v/>
          </cell>
          <cell r="BF10" t="str">
            <v>1 3</v>
          </cell>
          <cell r="BG10">
            <v>231.426259722</v>
          </cell>
          <cell r="BH10">
            <v>0</v>
          </cell>
          <cell r="BI10">
            <v>0</v>
          </cell>
          <cell r="BJ10">
            <v>7.7977106666666671</v>
          </cell>
          <cell r="BK10">
            <v>181.29149880199998</v>
          </cell>
          <cell r="BL10">
            <v>42.337050253333331</v>
          </cell>
          <cell r="BM10">
            <v>96.539701061999992</v>
          </cell>
          <cell r="BN10">
            <v>0</v>
          </cell>
          <cell r="BO10">
            <v>0</v>
          </cell>
          <cell r="BP10">
            <v>1.4520705</v>
          </cell>
          <cell r="BQ10">
            <v>94.797216461999994</v>
          </cell>
          <cell r="BR10">
            <v>0.29041410000000001</v>
          </cell>
          <cell r="BS10">
            <v>134.88655865999999</v>
          </cell>
          <cell r="BT10">
            <v>0</v>
          </cell>
          <cell r="BU10">
            <v>0</v>
          </cell>
          <cell r="BV10">
            <v>6.3456401666666675</v>
          </cell>
          <cell r="BW10">
            <v>86.494282339999998</v>
          </cell>
          <cell r="BX10">
            <v>42.046636153333331</v>
          </cell>
          <cell r="BY10">
            <v>0</v>
          </cell>
          <cell r="BZ10">
            <v>0</v>
          </cell>
          <cell r="CA10">
            <v>0</v>
          </cell>
          <cell r="CB10">
            <v>0</v>
          </cell>
          <cell r="CC10">
            <v>0</v>
          </cell>
          <cell r="CD10">
            <v>0</v>
          </cell>
          <cell r="CE10">
            <v>0</v>
          </cell>
          <cell r="CF10">
            <v>0</v>
          </cell>
          <cell r="CG10">
            <v>0</v>
          </cell>
          <cell r="CH10">
            <v>0</v>
          </cell>
          <cell r="CI10">
            <v>0</v>
          </cell>
          <cell r="CJ10">
            <v>0</v>
          </cell>
          <cell r="CK10">
            <v>134.88655865999999</v>
          </cell>
          <cell r="CL10">
            <v>0</v>
          </cell>
          <cell r="CM10">
            <v>0</v>
          </cell>
          <cell r="CN10">
            <v>6.3456401666666675</v>
          </cell>
          <cell r="CO10">
            <v>86.494282339999998</v>
          </cell>
          <cell r="CP10">
            <v>42.046636153333331</v>
          </cell>
          <cell r="CQ10">
            <v>1</v>
          </cell>
          <cell r="CR10" t="str">
            <v/>
          </cell>
          <cell r="CS10" t="str">
            <v/>
          </cell>
          <cell r="CT10" t="str">
            <v/>
          </cell>
          <cell r="CU10" t="str">
            <v>1</v>
          </cell>
          <cell r="CX10">
            <v>11773.071493446381</v>
          </cell>
          <cell r="CY10">
            <v>2007.6103241393257</v>
          </cell>
          <cell r="CZ10">
            <v>3841.5348877713004</v>
          </cell>
          <cell r="DA10">
            <v>3963.2928893735866</v>
          </cell>
          <cell r="DB10">
            <v>1960.6333921621663</v>
          </cell>
          <cell r="DE10">
            <v>1108.5397624040777</v>
          </cell>
          <cell r="DG10">
            <v>4898.0614192442736</v>
          </cell>
          <cell r="DH10">
            <v>3039.8286877042738</v>
          </cell>
          <cell r="DI10">
            <v>1858.2327315399998</v>
          </cell>
          <cell r="DJ10">
            <v>591.40477412999996</v>
          </cell>
          <cell r="DK10">
            <v>443.57690142000001</v>
          </cell>
          <cell r="DL10">
            <v>711.97321601999988</v>
          </cell>
          <cell r="DM10">
            <v>111.27783997</v>
          </cell>
          <cell r="DN10">
            <v>7287.9116630170756</v>
          </cell>
          <cell r="DS10">
            <v>457.4</v>
          </cell>
          <cell r="DT10">
            <v>1398.5</v>
          </cell>
          <cell r="DU10">
            <v>1496.3844160049637</v>
          </cell>
          <cell r="DV10">
            <v>3935.6272470121125</v>
          </cell>
          <cell r="DW10">
            <v>1398.5</v>
          </cell>
          <cell r="DX10">
            <v>1</v>
          </cell>
          <cell r="DY10">
            <v>2</v>
          </cell>
          <cell r="DZ10" t="str">
            <v/>
          </cell>
          <cell r="EA10" t="str">
            <v/>
          </cell>
          <cell r="EB10" t="str">
            <v>1 2</v>
          </cell>
          <cell r="EC10">
            <v>381.27780788000001</v>
          </cell>
          <cell r="ED10">
            <v>195.56735697000005</v>
          </cell>
          <cell r="EE10">
            <v>22.006682420000001</v>
          </cell>
          <cell r="EF10">
            <v>155.14677308</v>
          </cell>
          <cell r="EG10">
            <v>8.5569954100000007</v>
          </cell>
          <cell r="EH10">
            <v>77.123455160000006</v>
          </cell>
          <cell r="EI10">
            <v>7.1553000000000005E-2</v>
          </cell>
          <cell r="EJ10">
            <v>1.69555777</v>
          </cell>
          <cell r="EK10">
            <v>71.096784159999999</v>
          </cell>
          <cell r="EL10">
            <v>4.2595602299999999</v>
          </cell>
          <cell r="EM10">
            <v>304.15435272000002</v>
          </cell>
          <cell r="EN10">
            <v>195.49580397000003</v>
          </cell>
          <cell r="EO10">
            <v>20.31112465</v>
          </cell>
          <cell r="EP10">
            <v>84.049988920000004</v>
          </cell>
          <cell r="EQ10">
            <v>4.2974351799999999</v>
          </cell>
          <cell r="ER10">
            <v>0</v>
          </cell>
          <cell r="ES10">
            <v>0</v>
          </cell>
          <cell r="ET10">
            <v>0</v>
          </cell>
          <cell r="EU10">
            <v>0</v>
          </cell>
          <cell r="EV10">
            <v>0</v>
          </cell>
          <cell r="EW10">
            <v>0</v>
          </cell>
          <cell r="EX10">
            <v>0</v>
          </cell>
          <cell r="EY10">
            <v>0</v>
          </cell>
          <cell r="EZ10">
            <v>0</v>
          </cell>
          <cell r="FA10">
            <v>0</v>
          </cell>
          <cell r="FB10">
            <v>304.15435272000002</v>
          </cell>
          <cell r="FC10">
            <v>195.49580397000003</v>
          </cell>
          <cell r="FD10">
            <v>20.31112465</v>
          </cell>
          <cell r="FE10">
            <v>84.049988920000004</v>
          </cell>
          <cell r="FF10">
            <v>4.2974351799999999</v>
          </cell>
          <cell r="FG10">
            <v>1</v>
          </cell>
          <cell r="FH10">
            <v>2</v>
          </cell>
          <cell r="FI10">
            <v>3</v>
          </cell>
          <cell r="FJ10">
            <v>4</v>
          </cell>
          <cell r="FK10" t="str">
            <v>1 2 3 4</v>
          </cell>
          <cell r="FN10">
            <v>11773.071493446381</v>
          </cell>
          <cell r="FO10">
            <v>0</v>
          </cell>
          <cell r="FP10">
            <v>291.60899999999998</v>
          </cell>
          <cell r="FQ10">
            <v>0</v>
          </cell>
          <cell r="FR10">
            <v>2020.682</v>
          </cell>
          <cell r="FS10">
            <v>1892.0920000000001</v>
          </cell>
          <cell r="FT10">
            <v>72.739999999999995</v>
          </cell>
          <cell r="FU10">
            <v>55.85</v>
          </cell>
          <cell r="FV10">
            <v>202321</v>
          </cell>
          <cell r="FW10">
            <v>0</v>
          </cell>
          <cell r="FX10">
            <v>202321</v>
          </cell>
          <cell r="FZ10">
            <v>1199.2375608699999</v>
          </cell>
          <cell r="GA10">
            <v>0</v>
          </cell>
          <cell r="GB10">
            <v>36.483000000000004</v>
          </cell>
          <cell r="GC10">
            <v>0</v>
          </cell>
          <cell r="GD10">
            <v>545.12599999999998</v>
          </cell>
          <cell r="GE10">
            <v>545.12599999999998</v>
          </cell>
          <cell r="GF10">
            <v>0</v>
          </cell>
          <cell r="GG10">
            <v>0</v>
          </cell>
          <cell r="GH10">
            <v>13857</v>
          </cell>
          <cell r="GI10">
            <v>0</v>
          </cell>
          <cell r="GJ10">
            <v>13857</v>
          </cell>
          <cell r="GK10">
            <v>8308.9885183167862</v>
          </cell>
          <cell r="GL10">
            <v>0</v>
          </cell>
          <cell r="GM10">
            <v>81.175999999999988</v>
          </cell>
          <cell r="GN10">
            <v>0</v>
          </cell>
          <cell r="GO10">
            <v>1379.5060000000001</v>
          </cell>
          <cell r="GP10">
            <v>0</v>
          </cell>
          <cell r="GQ10">
            <v>0</v>
          </cell>
          <cell r="GR10">
            <v>0</v>
          </cell>
          <cell r="GS10">
            <v>164119</v>
          </cell>
          <cell r="GT10">
            <v>0</v>
          </cell>
          <cell r="GU10">
            <v>164119</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8308.9885183167862</v>
          </cell>
          <cell r="ID10">
            <v>0</v>
          </cell>
          <cell r="IE10">
            <v>81.175999999999988</v>
          </cell>
          <cell r="IF10">
            <v>0</v>
          </cell>
          <cell r="IG10">
            <v>1379.5060000000001</v>
          </cell>
          <cell r="IH10">
            <v>0</v>
          </cell>
          <cell r="II10">
            <v>0</v>
          </cell>
          <cell r="IJ10">
            <v>0</v>
          </cell>
          <cell r="IK10">
            <v>164119</v>
          </cell>
          <cell r="IL10">
            <v>0</v>
          </cell>
          <cell r="IM10">
            <v>164119</v>
          </cell>
          <cell r="IN10">
            <v>0</v>
          </cell>
          <cell r="IO10">
            <v>0</v>
          </cell>
          <cell r="IP10">
            <v>0</v>
          </cell>
          <cell r="IQ10">
            <v>0</v>
          </cell>
          <cell r="IR10">
            <v>0</v>
          </cell>
          <cell r="IS10">
            <v>0</v>
          </cell>
          <cell r="IT10">
            <v>0</v>
          </cell>
          <cell r="IU10">
            <v>0</v>
          </cell>
          <cell r="IV10">
            <v>0</v>
          </cell>
          <cell r="IW10">
            <v>0</v>
          </cell>
          <cell r="IX10">
            <v>0</v>
          </cell>
          <cell r="IY10">
            <v>121.90338826000001</v>
          </cell>
          <cell r="IZ10">
            <v>0</v>
          </cell>
          <cell r="JA10">
            <v>0</v>
          </cell>
          <cell r="JB10">
            <v>0</v>
          </cell>
          <cell r="JC10">
            <v>0</v>
          </cell>
          <cell r="JD10">
            <v>0</v>
          </cell>
          <cell r="JE10">
            <v>0</v>
          </cell>
          <cell r="JF10">
            <v>0</v>
          </cell>
          <cell r="JG10">
            <v>273</v>
          </cell>
          <cell r="JH10">
            <v>0</v>
          </cell>
          <cell r="JI10">
            <v>273</v>
          </cell>
          <cell r="JJ10">
            <v>6.3401916800000002</v>
          </cell>
          <cell r="JK10">
            <v>0</v>
          </cell>
          <cell r="JL10">
            <v>0</v>
          </cell>
          <cell r="JM10">
            <v>0</v>
          </cell>
          <cell r="JN10">
            <v>0</v>
          </cell>
          <cell r="JO10">
            <v>0</v>
          </cell>
          <cell r="JP10">
            <v>0</v>
          </cell>
          <cell r="JQ10">
            <v>0</v>
          </cell>
          <cell r="JR10">
            <v>22</v>
          </cell>
          <cell r="JS10">
            <v>0</v>
          </cell>
          <cell r="JT10">
            <v>22</v>
          </cell>
          <cell r="JU10">
            <v>115.56319658000001</v>
          </cell>
          <cell r="JV10">
            <v>0</v>
          </cell>
          <cell r="JW10">
            <v>0</v>
          </cell>
          <cell r="JX10">
            <v>0</v>
          </cell>
          <cell r="JY10">
            <v>0</v>
          </cell>
          <cell r="JZ10">
            <v>0</v>
          </cell>
          <cell r="KA10">
            <v>0</v>
          </cell>
          <cell r="KB10">
            <v>0</v>
          </cell>
          <cell r="KC10">
            <v>251</v>
          </cell>
          <cell r="KD10">
            <v>0</v>
          </cell>
          <cell r="KE10">
            <v>251</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115.56319658000001</v>
          </cell>
          <cell r="LC10">
            <v>0</v>
          </cell>
          <cell r="LD10">
            <v>0</v>
          </cell>
          <cell r="LE10">
            <v>0</v>
          </cell>
          <cell r="LF10">
            <v>0</v>
          </cell>
          <cell r="LG10">
            <v>0</v>
          </cell>
          <cell r="LH10">
            <v>0</v>
          </cell>
          <cell r="LI10">
            <v>0</v>
          </cell>
          <cell r="LJ10">
            <v>251</v>
          </cell>
          <cell r="LK10">
            <v>0</v>
          </cell>
          <cell r="LL10">
            <v>251</v>
          </cell>
          <cell r="LQ10">
            <v>0</v>
          </cell>
          <cell r="LR10">
            <v>0</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R10" t="str">
            <v>нд</v>
          </cell>
          <cell r="OT10">
            <v>15637.185665075769</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3980.3935511951327</v>
          </cell>
          <cell r="H11">
            <v>1240.8828729560173</v>
          </cell>
          <cell r="J11">
            <v>5378.9119805411156</v>
          </cell>
          <cell r="K11">
            <v>2922.9193160711152</v>
          </cell>
          <cell r="L11">
            <v>2455.9926644699999</v>
          </cell>
          <cell r="M11">
            <v>999.58759440000017</v>
          </cell>
          <cell r="N11">
            <v>0</v>
          </cell>
          <cell r="O11">
            <v>199.96046895000003</v>
          </cell>
          <cell r="P11">
            <v>69.464734550000003</v>
          </cell>
          <cell r="Q11">
            <v>1186.9798665699998</v>
          </cell>
          <cell r="R11">
            <v>2425.4066440027595</v>
          </cell>
          <cell r="S11">
            <v>0</v>
          </cell>
          <cell r="T11">
            <v>0</v>
          </cell>
          <cell r="U11">
            <v>18.800000000000004</v>
          </cell>
          <cell r="V11">
            <v>2180.0368688287199</v>
          </cell>
          <cell r="W11">
            <v>226.56977517404005</v>
          </cell>
          <cell r="X11">
            <v>173.20702433319764</v>
          </cell>
          <cell r="Y11">
            <v>0</v>
          </cell>
          <cell r="Z11">
            <v>0</v>
          </cell>
          <cell r="AA11">
            <v>0</v>
          </cell>
          <cell r="AB11">
            <v>169.17599999999999</v>
          </cell>
          <cell r="AC11">
            <v>4.0310243331976494</v>
          </cell>
          <cell r="AD11">
            <v>628.21399999999994</v>
          </cell>
          <cell r="AE11">
            <v>0</v>
          </cell>
          <cell r="AF11">
            <v>0</v>
          </cell>
          <cell r="AG11">
            <v>1.6666666666666667</v>
          </cell>
          <cell r="AH11">
            <v>603.41399999999999</v>
          </cell>
          <cell r="AI11">
            <v>23.133333333333329</v>
          </cell>
          <cell r="AJ11">
            <v>767.14819999999997</v>
          </cell>
          <cell r="AK11">
            <v>0</v>
          </cell>
          <cell r="AL11">
            <v>0</v>
          </cell>
          <cell r="AM11">
            <v>3.166666666666667</v>
          </cell>
          <cell r="AN11">
            <v>693.7482</v>
          </cell>
          <cell r="AO11">
            <v>70.233333333333334</v>
          </cell>
          <cell r="AP11">
            <v>856.83741966956234</v>
          </cell>
          <cell r="AQ11">
            <v>0</v>
          </cell>
          <cell r="AR11">
            <v>0</v>
          </cell>
          <cell r="AS11">
            <v>13.966666666666669</v>
          </cell>
          <cell r="AT11">
            <v>713.69866882871997</v>
          </cell>
          <cell r="AU11">
            <v>129.17208417417572</v>
          </cell>
          <cell r="AV11">
            <v>628.21399999999994</v>
          </cell>
          <cell r="AW11">
            <v>0</v>
          </cell>
          <cell r="AX11">
            <v>0</v>
          </cell>
          <cell r="AY11">
            <v>1.6666666666666667</v>
          </cell>
          <cell r="AZ11">
            <v>603.41399999999999</v>
          </cell>
          <cell r="BA11">
            <v>23.133333333333329</v>
          </cell>
          <cell r="BB11">
            <v>1</v>
          </cell>
          <cell r="BC11" t="str">
            <v/>
          </cell>
          <cell r="BD11">
            <v>3</v>
          </cell>
          <cell r="BE11" t="str">
            <v/>
          </cell>
          <cell r="BF11" t="str">
            <v>1 3</v>
          </cell>
          <cell r="BG11">
            <v>183.40863783199998</v>
          </cell>
          <cell r="BH11">
            <v>0</v>
          </cell>
          <cell r="BI11">
            <v>0</v>
          </cell>
          <cell r="BJ11">
            <v>7.7977106666666671</v>
          </cell>
          <cell r="BK11">
            <v>174.05138503199998</v>
          </cell>
          <cell r="BL11">
            <v>1.559542133333333</v>
          </cell>
          <cell r="BM11">
            <v>96.539701061999992</v>
          </cell>
          <cell r="BN11">
            <v>0</v>
          </cell>
          <cell r="BO11">
            <v>0</v>
          </cell>
          <cell r="BP11">
            <v>1.4520705</v>
          </cell>
          <cell r="BQ11">
            <v>94.797216461999994</v>
          </cell>
          <cell r="BR11">
            <v>0.29041410000000001</v>
          </cell>
          <cell r="BS11">
            <v>86.868936770000005</v>
          </cell>
          <cell r="BT11">
            <v>0</v>
          </cell>
          <cell r="BU11">
            <v>0</v>
          </cell>
          <cell r="BV11">
            <v>6.3456401666666675</v>
          </cell>
          <cell r="BW11">
            <v>79.254168570000004</v>
          </cell>
          <cell r="BX11">
            <v>1.269128033333333</v>
          </cell>
          <cell r="BY11">
            <v>0</v>
          </cell>
          <cell r="BZ11">
            <v>0</v>
          </cell>
          <cell r="CA11">
            <v>0</v>
          </cell>
          <cell r="CB11">
            <v>0</v>
          </cell>
          <cell r="CC11">
            <v>0</v>
          </cell>
          <cell r="CD11">
            <v>0</v>
          </cell>
          <cell r="CE11">
            <v>0</v>
          </cell>
          <cell r="CF11">
            <v>0</v>
          </cell>
          <cell r="CG11">
            <v>0</v>
          </cell>
          <cell r="CH11">
            <v>0</v>
          </cell>
          <cell r="CI11">
            <v>0</v>
          </cell>
          <cell r="CJ11">
            <v>0</v>
          </cell>
          <cell r="CK11">
            <v>86.868936770000005</v>
          </cell>
          <cell r="CL11">
            <v>0</v>
          </cell>
          <cell r="CM11">
            <v>0</v>
          </cell>
          <cell r="CN11">
            <v>6.3456401666666675</v>
          </cell>
          <cell r="CO11">
            <v>79.254168570000004</v>
          </cell>
          <cell r="CP11">
            <v>1.269128033333333</v>
          </cell>
          <cell r="CQ11">
            <v>1</v>
          </cell>
          <cell r="CR11" t="str">
            <v/>
          </cell>
          <cell r="CS11" t="str">
            <v/>
          </cell>
          <cell r="CT11" t="str">
            <v/>
          </cell>
          <cell r="CU11" t="str">
            <v>1</v>
          </cell>
          <cell r="CX11">
            <v>11773.071493446381</v>
          </cell>
          <cell r="CY11">
            <v>2007.6103241393257</v>
          </cell>
          <cell r="CZ11">
            <v>3841.5348877713004</v>
          </cell>
          <cell r="DA11">
            <v>3963.2928893735866</v>
          </cell>
          <cell r="DB11">
            <v>1960.6333921621663</v>
          </cell>
          <cell r="DE11">
            <v>1068.6012672740776</v>
          </cell>
          <cell r="DG11">
            <v>4243.7718982107017</v>
          </cell>
          <cell r="DH11">
            <v>2385.5391666707019</v>
          </cell>
          <cell r="DI11">
            <v>1858.2327315399998</v>
          </cell>
          <cell r="DJ11">
            <v>591.40477412999996</v>
          </cell>
          <cell r="DK11">
            <v>443.57690142000001</v>
          </cell>
          <cell r="DL11">
            <v>711.97321601999988</v>
          </cell>
          <cell r="DM11">
            <v>111.27783997</v>
          </cell>
          <cell r="DN11">
            <v>7287.9116630170756</v>
          </cell>
          <cell r="DS11">
            <v>457.4</v>
          </cell>
          <cell r="DT11">
            <v>1398.5</v>
          </cell>
          <cell r="DU11">
            <v>1496.3844160049637</v>
          </cell>
          <cell r="DV11">
            <v>3935.6272470121125</v>
          </cell>
          <cell r="DW11">
            <v>1398.5</v>
          </cell>
          <cell r="DX11">
            <v>1</v>
          </cell>
          <cell r="DY11">
            <v>2</v>
          </cell>
          <cell r="DZ11" t="str">
            <v/>
          </cell>
          <cell r="EA11" t="str">
            <v/>
          </cell>
          <cell r="EB11" t="str">
            <v>1 2</v>
          </cell>
          <cell r="EC11">
            <v>381.27780788000001</v>
          </cell>
          <cell r="ED11">
            <v>195.56735697000005</v>
          </cell>
          <cell r="EE11">
            <v>22.006682420000001</v>
          </cell>
          <cell r="EF11">
            <v>155.14677308</v>
          </cell>
          <cell r="EG11">
            <v>8.5569954100000007</v>
          </cell>
          <cell r="EH11">
            <v>77.123455160000006</v>
          </cell>
          <cell r="EI11">
            <v>7.1553000000000005E-2</v>
          </cell>
          <cell r="EJ11">
            <v>1.69555777</v>
          </cell>
          <cell r="EK11">
            <v>71.096784159999999</v>
          </cell>
          <cell r="EL11">
            <v>4.2595602299999999</v>
          </cell>
          <cell r="EM11">
            <v>304.15435272000002</v>
          </cell>
          <cell r="EN11">
            <v>195.49580397000003</v>
          </cell>
          <cell r="EO11">
            <v>20.31112465</v>
          </cell>
          <cell r="EP11">
            <v>84.049988920000004</v>
          </cell>
          <cell r="EQ11">
            <v>4.2974351799999999</v>
          </cell>
          <cell r="ER11">
            <v>0</v>
          </cell>
          <cell r="ES11">
            <v>0</v>
          </cell>
          <cell r="ET11">
            <v>0</v>
          </cell>
          <cell r="EU11">
            <v>0</v>
          </cell>
          <cell r="EV11">
            <v>0</v>
          </cell>
          <cell r="EW11">
            <v>0</v>
          </cell>
          <cell r="EX11">
            <v>0</v>
          </cell>
          <cell r="EY11">
            <v>0</v>
          </cell>
          <cell r="EZ11">
            <v>0</v>
          </cell>
          <cell r="FA11">
            <v>0</v>
          </cell>
          <cell r="FB11">
            <v>304.15435272000002</v>
          </cell>
          <cell r="FC11">
            <v>195.49580397000003</v>
          </cell>
          <cell r="FD11">
            <v>20.31112465</v>
          </cell>
          <cell r="FE11">
            <v>84.049988920000004</v>
          </cell>
          <cell r="FF11">
            <v>4.2974351799999999</v>
          </cell>
          <cell r="FG11">
            <v>1</v>
          </cell>
          <cell r="FH11">
            <v>2</v>
          </cell>
          <cell r="FI11">
            <v>3</v>
          </cell>
          <cell r="FJ11">
            <v>4</v>
          </cell>
          <cell r="FK11" t="str">
            <v>1 2 3 4</v>
          </cell>
          <cell r="FN11">
            <v>11773.071493446381</v>
          </cell>
          <cell r="FO11">
            <v>0</v>
          </cell>
          <cell r="FP11">
            <v>291.60899999999998</v>
          </cell>
          <cell r="FQ11">
            <v>0</v>
          </cell>
          <cell r="FR11">
            <v>2020.682</v>
          </cell>
          <cell r="FS11">
            <v>1892.0920000000001</v>
          </cell>
          <cell r="FT11">
            <v>72.739999999999995</v>
          </cell>
          <cell r="FU11">
            <v>55.85</v>
          </cell>
          <cell r="FV11">
            <v>202321</v>
          </cell>
          <cell r="FW11">
            <v>0</v>
          </cell>
          <cell r="FX11">
            <v>202321</v>
          </cell>
          <cell r="FZ11">
            <v>1199.2375608699999</v>
          </cell>
          <cell r="GA11">
            <v>0</v>
          </cell>
          <cell r="GB11">
            <v>36.483000000000004</v>
          </cell>
          <cell r="GC11">
            <v>0</v>
          </cell>
          <cell r="GD11">
            <v>545.12599999999998</v>
          </cell>
          <cell r="GE11">
            <v>545.12599999999998</v>
          </cell>
          <cell r="GF11">
            <v>0</v>
          </cell>
          <cell r="GG11">
            <v>0</v>
          </cell>
          <cell r="GH11">
            <v>13857</v>
          </cell>
          <cell r="GI11">
            <v>0</v>
          </cell>
          <cell r="GJ11">
            <v>13857</v>
          </cell>
          <cell r="GK11">
            <v>8308.9885183167862</v>
          </cell>
          <cell r="GL11">
            <v>0</v>
          </cell>
          <cell r="GM11">
            <v>81.175999999999988</v>
          </cell>
          <cell r="GN11">
            <v>0</v>
          </cell>
          <cell r="GO11">
            <v>1379.5060000000001</v>
          </cell>
          <cell r="GP11">
            <v>0</v>
          </cell>
          <cell r="GQ11">
            <v>0</v>
          </cell>
          <cell r="GR11">
            <v>0</v>
          </cell>
          <cell r="GS11">
            <v>164119</v>
          </cell>
          <cell r="GT11">
            <v>0</v>
          </cell>
          <cell r="GU11">
            <v>164119</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8308.9885183167862</v>
          </cell>
          <cell r="ID11">
            <v>0</v>
          </cell>
          <cell r="IE11">
            <v>81.175999999999988</v>
          </cell>
          <cell r="IF11">
            <v>0</v>
          </cell>
          <cell r="IG11">
            <v>1379.5060000000001</v>
          </cell>
          <cell r="IH11">
            <v>0</v>
          </cell>
          <cell r="II11">
            <v>0</v>
          </cell>
          <cell r="IJ11">
            <v>0</v>
          </cell>
          <cell r="IK11">
            <v>164119</v>
          </cell>
          <cell r="IL11">
            <v>0</v>
          </cell>
          <cell r="IM11">
            <v>164119</v>
          </cell>
          <cell r="IN11">
            <v>0</v>
          </cell>
          <cell r="IO11">
            <v>0</v>
          </cell>
          <cell r="IP11">
            <v>0</v>
          </cell>
          <cell r="IQ11">
            <v>0</v>
          </cell>
          <cell r="IR11">
            <v>0</v>
          </cell>
          <cell r="IS11">
            <v>0</v>
          </cell>
          <cell r="IT11">
            <v>0</v>
          </cell>
          <cell r="IU11">
            <v>0</v>
          </cell>
          <cell r="IV11">
            <v>0</v>
          </cell>
          <cell r="IW11">
            <v>0</v>
          </cell>
          <cell r="IX11">
            <v>0</v>
          </cell>
          <cell r="IY11">
            <v>121.90338826000001</v>
          </cell>
          <cell r="IZ11">
            <v>0</v>
          </cell>
          <cell r="JA11">
            <v>0</v>
          </cell>
          <cell r="JB11">
            <v>0</v>
          </cell>
          <cell r="JC11">
            <v>0</v>
          </cell>
          <cell r="JD11">
            <v>0</v>
          </cell>
          <cell r="JE11">
            <v>0</v>
          </cell>
          <cell r="JF11">
            <v>0</v>
          </cell>
          <cell r="JG11">
            <v>273</v>
          </cell>
          <cell r="JH11">
            <v>0</v>
          </cell>
          <cell r="JI11">
            <v>273</v>
          </cell>
          <cell r="JJ11">
            <v>6.3401916800000002</v>
          </cell>
          <cell r="JK11">
            <v>0</v>
          </cell>
          <cell r="JL11">
            <v>0</v>
          </cell>
          <cell r="JM11">
            <v>0</v>
          </cell>
          <cell r="JN11">
            <v>0</v>
          </cell>
          <cell r="JO11">
            <v>0</v>
          </cell>
          <cell r="JP11">
            <v>0</v>
          </cell>
          <cell r="JQ11">
            <v>0</v>
          </cell>
          <cell r="JR11">
            <v>22</v>
          </cell>
          <cell r="JS11">
            <v>0</v>
          </cell>
          <cell r="JT11">
            <v>22</v>
          </cell>
          <cell r="JU11">
            <v>115.56319658000001</v>
          </cell>
          <cell r="JV11">
            <v>0</v>
          </cell>
          <cell r="JW11">
            <v>0</v>
          </cell>
          <cell r="JX11">
            <v>0</v>
          </cell>
          <cell r="JY11">
            <v>0</v>
          </cell>
          <cell r="JZ11">
            <v>0</v>
          </cell>
          <cell r="KA11">
            <v>0</v>
          </cell>
          <cell r="KB11">
            <v>0</v>
          </cell>
          <cell r="KC11">
            <v>251</v>
          </cell>
          <cell r="KD11">
            <v>0</v>
          </cell>
          <cell r="KE11">
            <v>251</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115.56319658000001</v>
          </cell>
          <cell r="LC11">
            <v>0</v>
          </cell>
          <cell r="LD11">
            <v>0</v>
          </cell>
          <cell r="LE11">
            <v>0</v>
          </cell>
          <cell r="LF11">
            <v>0</v>
          </cell>
          <cell r="LG11">
            <v>0</v>
          </cell>
          <cell r="LH11">
            <v>0</v>
          </cell>
          <cell r="LI11">
            <v>0</v>
          </cell>
          <cell r="LJ11">
            <v>251</v>
          </cell>
          <cell r="LK11">
            <v>0</v>
          </cell>
          <cell r="LL11">
            <v>251</v>
          </cell>
          <cell r="LQ11">
            <v>0</v>
          </cell>
          <cell r="LR11">
            <v>0</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R11" t="str">
            <v>нд</v>
          </cell>
          <cell r="OT11">
            <v>15637.185665075769</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244.43431206131271</v>
          </cell>
          <cell r="H12">
            <v>89.242884308750035</v>
          </cell>
          <cell r="J12">
            <v>173.70026404256268</v>
          </cell>
          <cell r="K12">
            <v>164.51217628256268</v>
          </cell>
          <cell r="L12">
            <v>9.1880877600000002</v>
          </cell>
          <cell r="M12">
            <v>0</v>
          </cell>
          <cell r="N12">
            <v>0</v>
          </cell>
          <cell r="O12">
            <v>7.6567398000000004</v>
          </cell>
          <cell r="P12">
            <v>0</v>
          </cell>
          <cell r="Q12">
            <v>1.5313479599999997</v>
          </cell>
          <cell r="R12">
            <v>14.880000000000003</v>
          </cell>
          <cell r="S12">
            <v>0</v>
          </cell>
          <cell r="T12">
            <v>0</v>
          </cell>
          <cell r="U12">
            <v>12.400000000000002</v>
          </cell>
          <cell r="V12">
            <v>0</v>
          </cell>
          <cell r="W12">
            <v>2.4800000000000009</v>
          </cell>
          <cell r="X12">
            <v>0</v>
          </cell>
          <cell r="Y12">
            <v>0</v>
          </cell>
          <cell r="Z12">
            <v>0</v>
          </cell>
          <cell r="AA12">
            <v>0</v>
          </cell>
          <cell r="AB12">
            <v>0</v>
          </cell>
          <cell r="AC12">
            <v>0</v>
          </cell>
          <cell r="AD12">
            <v>2</v>
          </cell>
          <cell r="AE12">
            <v>0</v>
          </cell>
          <cell r="AF12">
            <v>0</v>
          </cell>
          <cell r="AG12">
            <v>1.6666666666666667</v>
          </cell>
          <cell r="AH12">
            <v>0</v>
          </cell>
          <cell r="AI12">
            <v>0.33333333333333326</v>
          </cell>
          <cell r="AJ12">
            <v>2</v>
          </cell>
          <cell r="AK12">
            <v>0</v>
          </cell>
          <cell r="AL12">
            <v>0</v>
          </cell>
          <cell r="AM12">
            <v>1.6666666666666667</v>
          </cell>
          <cell r="AN12">
            <v>0</v>
          </cell>
          <cell r="AO12">
            <v>0.33333333333333326</v>
          </cell>
          <cell r="AP12">
            <v>10.880000000000003</v>
          </cell>
          <cell r="AQ12">
            <v>0</v>
          </cell>
          <cell r="AR12">
            <v>0</v>
          </cell>
          <cell r="AS12">
            <v>9.0666666666666682</v>
          </cell>
          <cell r="AT12">
            <v>0</v>
          </cell>
          <cell r="AU12">
            <v>1.8133333333333344</v>
          </cell>
          <cell r="AV12">
            <v>2</v>
          </cell>
          <cell r="AW12">
            <v>0</v>
          </cell>
          <cell r="AX12">
            <v>0</v>
          </cell>
          <cell r="AY12">
            <v>1.6666666666666667</v>
          </cell>
          <cell r="AZ12">
            <v>0</v>
          </cell>
          <cell r="BA12">
            <v>0.33333333333333326</v>
          </cell>
          <cell r="BB12" t="str">
            <v/>
          </cell>
          <cell r="BC12" t="str">
            <v/>
          </cell>
          <cell r="BD12">
            <v>3</v>
          </cell>
          <cell r="BE12" t="str">
            <v/>
          </cell>
          <cell r="BF12" t="str">
            <v>3</v>
          </cell>
          <cell r="BG12">
            <v>9.3207485299999995</v>
          </cell>
          <cell r="BH12">
            <v>0</v>
          </cell>
          <cell r="BI12">
            <v>0</v>
          </cell>
          <cell r="BJ12">
            <v>7.7672904416666668</v>
          </cell>
          <cell r="BK12">
            <v>0</v>
          </cell>
          <cell r="BL12">
            <v>1.5534580883333331</v>
          </cell>
          <cell r="BM12">
            <v>1.7424846000000001</v>
          </cell>
          <cell r="BN12">
            <v>0</v>
          </cell>
          <cell r="BO12">
            <v>0</v>
          </cell>
          <cell r="BP12">
            <v>1.4520705</v>
          </cell>
          <cell r="BQ12">
            <v>0</v>
          </cell>
          <cell r="BR12">
            <v>0.29041410000000001</v>
          </cell>
          <cell r="BS12">
            <v>7.5782639300000003</v>
          </cell>
          <cell r="BT12">
            <v>0</v>
          </cell>
          <cell r="BU12">
            <v>0</v>
          </cell>
          <cell r="BV12">
            <v>6.3152199416666672</v>
          </cell>
          <cell r="BW12">
            <v>0</v>
          </cell>
          <cell r="BX12">
            <v>1.2630439883333331</v>
          </cell>
          <cell r="BY12">
            <v>0</v>
          </cell>
          <cell r="BZ12">
            <v>0</v>
          </cell>
          <cell r="CA12">
            <v>0</v>
          </cell>
          <cell r="CB12">
            <v>0</v>
          </cell>
          <cell r="CC12">
            <v>0</v>
          </cell>
          <cell r="CD12">
            <v>0</v>
          </cell>
          <cell r="CE12">
            <v>0</v>
          </cell>
          <cell r="CF12">
            <v>0</v>
          </cell>
          <cell r="CG12">
            <v>0</v>
          </cell>
          <cell r="CH12">
            <v>0</v>
          </cell>
          <cell r="CI12">
            <v>0</v>
          </cell>
          <cell r="CJ12">
            <v>0</v>
          </cell>
          <cell r="CK12">
            <v>7.5782639300000003</v>
          </cell>
          <cell r="CL12">
            <v>0</v>
          </cell>
          <cell r="CM12">
            <v>0</v>
          </cell>
          <cell r="CN12">
            <v>6.3152199416666672</v>
          </cell>
          <cell r="CO12">
            <v>0</v>
          </cell>
          <cell r="CP12">
            <v>1.2630439883333331</v>
          </cell>
          <cell r="CQ12" t="str">
            <v/>
          </cell>
          <cell r="CR12" t="str">
            <v/>
          </cell>
          <cell r="CS12" t="str">
            <v/>
          </cell>
          <cell r="CT12" t="str">
            <v/>
          </cell>
          <cell r="CU12">
            <v>0</v>
          </cell>
          <cell r="CX12" t="str">
            <v>нд</v>
          </cell>
          <cell r="CY12" t="str">
            <v>нд</v>
          </cell>
          <cell r="CZ12" t="str">
            <v>нд</v>
          </cell>
          <cell r="DA12" t="str">
            <v>нд</v>
          </cell>
          <cell r="DB12" t="str">
            <v>нд</v>
          </cell>
          <cell r="DE12">
            <v>78.008927164427774</v>
          </cell>
          <cell r="DG12">
            <v>136.73794993000001</v>
          </cell>
          <cell r="DH12">
            <v>131</v>
          </cell>
          <cell r="DI12">
            <v>5.7379499300000001</v>
          </cell>
          <cell r="DJ12">
            <v>0.24783158</v>
          </cell>
          <cell r="DK12">
            <v>5.4901183499999995</v>
          </cell>
          <cell r="DL12">
            <v>0</v>
          </cell>
          <cell r="DM12">
            <v>0</v>
          </cell>
          <cell r="DN12">
            <v>17</v>
          </cell>
          <cell r="DS12">
            <v>0</v>
          </cell>
          <cell r="DT12">
            <v>2</v>
          </cell>
          <cell r="DU12">
            <v>2</v>
          </cell>
          <cell r="DV12">
            <v>13</v>
          </cell>
          <cell r="DW12">
            <v>2</v>
          </cell>
          <cell r="DX12">
            <v>1</v>
          </cell>
          <cell r="DY12">
            <v>2</v>
          </cell>
          <cell r="DZ12" t="str">
            <v/>
          </cell>
          <cell r="EA12" t="str">
            <v/>
          </cell>
          <cell r="EB12" t="str">
            <v>1 2</v>
          </cell>
          <cell r="EC12">
            <v>28.20543215</v>
          </cell>
          <cell r="ED12">
            <v>0.39094965000000004</v>
          </cell>
          <cell r="EE12">
            <v>6.55593659</v>
          </cell>
          <cell r="EF12">
            <v>21.131319640000001</v>
          </cell>
          <cell r="EG12">
            <v>0</v>
          </cell>
          <cell r="EH12">
            <v>1.98211077</v>
          </cell>
          <cell r="EI12">
            <v>7.1553000000000005E-2</v>
          </cell>
          <cell r="EJ12">
            <v>1.69555777</v>
          </cell>
          <cell r="EK12">
            <v>0.215</v>
          </cell>
          <cell r="EL12">
            <v>0</v>
          </cell>
          <cell r="EM12">
            <v>26.223321380000002</v>
          </cell>
          <cell r="EN12">
            <v>0.31939665</v>
          </cell>
          <cell r="EO12">
            <v>4.8603788200000002</v>
          </cell>
          <cell r="EP12">
            <v>20.916319640000001</v>
          </cell>
          <cell r="EQ12">
            <v>0</v>
          </cell>
          <cell r="ER12">
            <v>0</v>
          </cell>
          <cell r="ES12">
            <v>0</v>
          </cell>
          <cell r="ET12">
            <v>0</v>
          </cell>
          <cell r="EU12">
            <v>0</v>
          </cell>
          <cell r="EV12">
            <v>0</v>
          </cell>
          <cell r="EW12">
            <v>0</v>
          </cell>
          <cell r="EX12">
            <v>0</v>
          </cell>
          <cell r="EY12">
            <v>0</v>
          </cell>
          <cell r="EZ12">
            <v>0</v>
          </cell>
          <cell r="FA12">
            <v>0</v>
          </cell>
          <cell r="FB12">
            <v>26.223321380000002</v>
          </cell>
          <cell r="FC12">
            <v>0.31939665</v>
          </cell>
          <cell r="FD12">
            <v>4.8603788200000002</v>
          </cell>
          <cell r="FE12">
            <v>20.916319640000001</v>
          </cell>
          <cell r="FF12">
            <v>0</v>
          </cell>
          <cell r="FG12">
            <v>1</v>
          </cell>
          <cell r="FH12">
            <v>2</v>
          </cell>
          <cell r="FI12">
            <v>3</v>
          </cell>
          <cell r="FJ12" t="str">
            <v/>
          </cell>
          <cell r="FK12" t="str">
            <v>1 2 3</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0</v>
          </cell>
          <cell r="GA12">
            <v>0</v>
          </cell>
          <cell r="GB12">
            <v>0</v>
          </cell>
          <cell r="GC12">
            <v>0</v>
          </cell>
          <cell r="GD12">
            <v>0</v>
          </cell>
          <cell r="GE12">
            <v>0</v>
          </cell>
          <cell r="GF12">
            <v>0</v>
          </cell>
          <cell r="GG12">
            <v>0</v>
          </cell>
          <cell r="GH12">
            <v>0</v>
          </cell>
          <cell r="GI12">
            <v>0</v>
          </cell>
          <cell r="GJ12">
            <v>0</v>
          </cell>
          <cell r="GK12">
            <v>17</v>
          </cell>
          <cell r="GL12">
            <v>0</v>
          </cell>
          <cell r="GM12">
            <v>0</v>
          </cell>
          <cell r="GN12">
            <v>0</v>
          </cell>
          <cell r="GO12">
            <v>0</v>
          </cell>
          <cell r="GP12">
            <v>0</v>
          </cell>
          <cell r="GQ12">
            <v>0</v>
          </cell>
          <cell r="GR12">
            <v>0</v>
          </cell>
          <cell r="GS12">
            <v>0</v>
          </cell>
          <cell r="GT12">
            <v>0</v>
          </cell>
          <cell r="GU12">
            <v>0</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17</v>
          </cell>
          <cell r="ID12">
            <v>0</v>
          </cell>
          <cell r="IE12">
            <v>0</v>
          </cell>
          <cell r="IF12">
            <v>0</v>
          </cell>
          <cell r="IG12">
            <v>0</v>
          </cell>
          <cell r="IH12">
            <v>0</v>
          </cell>
          <cell r="II12">
            <v>0</v>
          </cell>
          <cell r="IJ12">
            <v>0</v>
          </cell>
          <cell r="IK12">
            <v>0</v>
          </cell>
          <cell r="IL12">
            <v>0</v>
          </cell>
          <cell r="IM12">
            <v>0</v>
          </cell>
          <cell r="IN12">
            <v>0</v>
          </cell>
          <cell r="IO12">
            <v>0</v>
          </cell>
          <cell r="IP12">
            <v>0</v>
          </cell>
          <cell r="IQ12">
            <v>0</v>
          </cell>
          <cell r="IR12">
            <v>0</v>
          </cell>
          <cell r="IS12">
            <v>0</v>
          </cell>
          <cell r="IT12">
            <v>0</v>
          </cell>
          <cell r="IU12">
            <v>0</v>
          </cell>
          <cell r="IV12">
            <v>0</v>
          </cell>
          <cell r="IW12">
            <v>0</v>
          </cell>
          <cell r="IX12">
            <v>0</v>
          </cell>
          <cell r="IY12">
            <v>0</v>
          </cell>
          <cell r="IZ12">
            <v>0</v>
          </cell>
          <cell r="JA12">
            <v>0</v>
          </cell>
          <cell r="JB12">
            <v>0</v>
          </cell>
          <cell r="JC12">
            <v>0</v>
          </cell>
          <cell r="JD12">
            <v>0</v>
          </cell>
          <cell r="JE12">
            <v>0</v>
          </cell>
          <cell r="JF12">
            <v>0</v>
          </cell>
          <cell r="JG12">
            <v>0</v>
          </cell>
          <cell r="JH12">
            <v>0</v>
          </cell>
          <cell r="JI12">
            <v>0</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t="str">
            <v>нд</v>
          </cell>
          <cell r="LR12" t="str">
            <v>нд</v>
          </cell>
          <cell r="LS12" t="str">
            <v>нд</v>
          </cell>
          <cell r="LT12" t="str">
            <v>нд</v>
          </cell>
          <cell r="LU12" t="str">
            <v>нд</v>
          </cell>
          <cell r="LX12">
            <v>0</v>
          </cell>
          <cell r="LY12">
            <v>0</v>
          </cell>
          <cell r="LZ12">
            <v>0</v>
          </cell>
          <cell r="MA12">
            <v>0</v>
          </cell>
          <cell r="MB12">
            <v>0</v>
          </cell>
          <cell r="MC12">
            <v>0</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v>2020</v>
          </cell>
          <cell r="OM12">
            <v>2023</v>
          </cell>
          <cell r="ON12">
            <v>2023</v>
          </cell>
          <cell r="OO12">
            <v>2023</v>
          </cell>
          <cell r="OP12" t="str">
            <v>нд</v>
          </cell>
          <cell r="OR12" t="str">
            <v>нд</v>
          </cell>
          <cell r="OT12">
            <v>244.43431206131271</v>
          </cell>
        </row>
        <row r="13">
          <cell r="A13" t="str">
            <v>Г1</v>
          </cell>
          <cell r="B13">
            <v>0</v>
          </cell>
          <cell r="C13" t="str">
            <v>ТП максимальной мощностью до 15 кВт</v>
          </cell>
          <cell r="D13" t="str">
            <v>Г1</v>
          </cell>
          <cell r="E13">
            <v>99.302781593332696</v>
          </cell>
          <cell r="H13">
            <v>39.053717503333139</v>
          </cell>
          <cell r="J13">
            <v>67.927119999999562</v>
          </cell>
          <cell r="K13">
            <v>67.927119999999562</v>
          </cell>
          <cell r="L13">
            <v>0</v>
          </cell>
          <cell r="M13">
            <v>0</v>
          </cell>
          <cell r="N13">
            <v>0</v>
          </cell>
          <cell r="O13">
            <v>0</v>
          </cell>
          <cell r="P13">
            <v>0</v>
          </cell>
          <cell r="Q13">
            <v>0</v>
          </cell>
          <cell r="R13">
            <v>7.68</v>
          </cell>
          <cell r="S13">
            <v>0</v>
          </cell>
          <cell r="T13">
            <v>0</v>
          </cell>
          <cell r="U13">
            <v>6.4</v>
          </cell>
          <cell r="V13">
            <v>0</v>
          </cell>
          <cell r="W13">
            <v>1.2799999999999996</v>
          </cell>
          <cell r="X13">
            <v>0</v>
          </cell>
          <cell r="Y13">
            <v>0</v>
          </cell>
          <cell r="Z13">
            <v>0</v>
          </cell>
          <cell r="AA13">
            <v>0</v>
          </cell>
          <cell r="AB13">
            <v>0</v>
          </cell>
          <cell r="AC13">
            <v>0</v>
          </cell>
          <cell r="AD13">
            <v>0</v>
          </cell>
          <cell r="AE13">
            <v>0</v>
          </cell>
          <cell r="AF13">
            <v>0</v>
          </cell>
          <cell r="AG13">
            <v>0</v>
          </cell>
          <cell r="AH13">
            <v>0</v>
          </cell>
          <cell r="AI13">
            <v>0</v>
          </cell>
          <cell r="AJ13">
            <v>1.8</v>
          </cell>
          <cell r="AK13">
            <v>0</v>
          </cell>
          <cell r="AL13">
            <v>0</v>
          </cell>
          <cell r="AM13">
            <v>1.5</v>
          </cell>
          <cell r="AN13">
            <v>0</v>
          </cell>
          <cell r="AO13">
            <v>0.30000000000000004</v>
          </cell>
          <cell r="AP13">
            <v>5.88</v>
          </cell>
          <cell r="AQ13">
            <v>0</v>
          </cell>
          <cell r="AR13">
            <v>0</v>
          </cell>
          <cell r="AS13">
            <v>4.9000000000000004</v>
          </cell>
          <cell r="AT13">
            <v>0</v>
          </cell>
          <cell r="AU13">
            <v>0.97999999999999954</v>
          </cell>
          <cell r="AV13">
            <v>0</v>
          </cell>
          <cell r="AW13">
            <v>0</v>
          </cell>
          <cell r="AX13">
            <v>0</v>
          </cell>
          <cell r="AY13">
            <v>0</v>
          </cell>
          <cell r="AZ13">
            <v>0</v>
          </cell>
          <cell r="BA13">
            <v>0</v>
          </cell>
          <cell r="BB13" t="str">
            <v/>
          </cell>
          <cell r="BC13" t="str">
            <v/>
          </cell>
          <cell r="BD13">
            <v>3</v>
          </cell>
          <cell r="BE13" t="str">
            <v/>
          </cell>
          <cell r="BF13" t="str">
            <v>3</v>
          </cell>
          <cell r="BG13">
            <v>3.6504269999999998E-2</v>
          </cell>
          <cell r="BH13">
            <v>0</v>
          </cell>
          <cell r="BI13">
            <v>0</v>
          </cell>
          <cell r="BJ13">
            <v>3.0420224999999999E-2</v>
          </cell>
          <cell r="BK13">
            <v>0</v>
          </cell>
          <cell r="BL13">
            <v>6.0840449999999997E-3</v>
          </cell>
          <cell r="BM13">
            <v>0</v>
          </cell>
          <cell r="BN13">
            <v>0</v>
          </cell>
          <cell r="BO13">
            <v>0</v>
          </cell>
          <cell r="BP13">
            <v>0</v>
          </cell>
          <cell r="BQ13">
            <v>0</v>
          </cell>
          <cell r="BR13">
            <v>0</v>
          </cell>
          <cell r="BS13">
            <v>3.6504269999999998E-2</v>
          </cell>
          <cell r="BT13">
            <v>0</v>
          </cell>
          <cell r="BU13">
            <v>0</v>
          </cell>
          <cell r="BV13">
            <v>3.0420224999999999E-2</v>
          </cell>
          <cell r="BW13">
            <v>0</v>
          </cell>
          <cell r="BX13">
            <v>6.0840449999999997E-3</v>
          </cell>
          <cell r="BY13">
            <v>0</v>
          </cell>
          <cell r="BZ13">
            <v>0</v>
          </cell>
          <cell r="CA13">
            <v>0</v>
          </cell>
          <cell r="CB13">
            <v>0</v>
          </cell>
          <cell r="CC13">
            <v>0</v>
          </cell>
          <cell r="CD13">
            <v>0</v>
          </cell>
          <cell r="CE13">
            <v>0</v>
          </cell>
          <cell r="CF13">
            <v>0</v>
          </cell>
          <cell r="CG13">
            <v>0</v>
          </cell>
          <cell r="CH13">
            <v>0</v>
          </cell>
          <cell r="CI13">
            <v>0</v>
          </cell>
          <cell r="CJ13">
            <v>0</v>
          </cell>
          <cell r="CK13">
            <v>3.6504269999999998E-2</v>
          </cell>
          <cell r="CL13">
            <v>0</v>
          </cell>
          <cell r="CM13">
            <v>0</v>
          </cell>
          <cell r="CN13">
            <v>3.0420224999999999E-2</v>
          </cell>
          <cell r="CO13">
            <v>0</v>
          </cell>
          <cell r="CP13">
            <v>6.0840449999999997E-3</v>
          </cell>
          <cell r="CQ13" t="str">
            <v/>
          </cell>
          <cell r="CR13" t="str">
            <v/>
          </cell>
          <cell r="CS13" t="str">
            <v/>
          </cell>
          <cell r="CT13" t="str">
            <v/>
          </cell>
          <cell r="CU13">
            <v>0</v>
          </cell>
          <cell r="CX13">
            <v>83.054752957777765</v>
          </cell>
          <cell r="CY13">
            <v>5.813832707044444</v>
          </cell>
          <cell r="CZ13">
            <v>24.916425887333329</v>
          </cell>
          <cell r="DA13">
            <v>49.832851774666658</v>
          </cell>
          <cell r="DB13">
            <v>2.4916425887333347</v>
          </cell>
          <cell r="DE13">
            <v>32.580791137777773</v>
          </cell>
          <cell r="DG13">
            <v>55.999999999999993</v>
          </cell>
          <cell r="DH13">
            <v>55.999999999999993</v>
          </cell>
          <cell r="DI13">
            <v>0</v>
          </cell>
          <cell r="DJ13">
            <v>0</v>
          </cell>
          <cell r="DK13">
            <v>0</v>
          </cell>
          <cell r="DL13">
            <v>0</v>
          </cell>
          <cell r="DM13">
            <v>0</v>
          </cell>
          <cell r="DN13">
            <v>6</v>
          </cell>
          <cell r="DS13">
            <v>0</v>
          </cell>
          <cell r="DT13">
            <v>2</v>
          </cell>
          <cell r="DU13">
            <v>2</v>
          </cell>
          <cell r="DV13">
            <v>2</v>
          </cell>
          <cell r="DW13">
            <v>2</v>
          </cell>
          <cell r="DX13">
            <v>1</v>
          </cell>
          <cell r="DY13">
            <v>2</v>
          </cell>
          <cell r="DZ13" t="str">
            <v/>
          </cell>
          <cell r="EA13" t="str">
            <v/>
          </cell>
          <cell r="EB13" t="str">
            <v>1 2</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v>1</v>
          </cell>
          <cell r="FH13">
            <v>2</v>
          </cell>
          <cell r="FI13">
            <v>3</v>
          </cell>
          <cell r="FJ13" t="str">
            <v/>
          </cell>
          <cell r="FK13" t="str">
            <v>1 2 3</v>
          </cell>
          <cell r="FN13">
            <v>83.054752957777765</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0</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R13" t="str">
            <v>нд</v>
          </cell>
          <cell r="OT13">
            <v>99.302781593332696</v>
          </cell>
        </row>
        <row r="14">
          <cell r="A14" t="str">
            <v>Г2</v>
          </cell>
          <cell r="B14">
            <v>0</v>
          </cell>
          <cell r="C14" t="str">
            <v>ПРИУЭ АО «Чеченэнерго»(сети) до 15 кВт</v>
          </cell>
          <cell r="D14" t="str">
            <v>Г2</v>
          </cell>
          <cell r="E14">
            <v>145.13153046798001</v>
          </cell>
          <cell r="H14">
            <v>50.189166805416896</v>
          </cell>
          <cell r="J14">
            <v>96.585056282563116</v>
          </cell>
          <cell r="K14">
            <v>96.585056282563116</v>
          </cell>
          <cell r="L14">
            <v>0</v>
          </cell>
          <cell r="M14">
            <v>0</v>
          </cell>
          <cell r="N14">
            <v>0</v>
          </cell>
          <cell r="O14">
            <v>0</v>
          </cell>
          <cell r="P14">
            <v>0</v>
          </cell>
          <cell r="Q14">
            <v>0</v>
          </cell>
          <cell r="R14">
            <v>2402.8466440027596</v>
          </cell>
          <cell r="S14">
            <v>0</v>
          </cell>
          <cell r="T14">
            <v>0</v>
          </cell>
          <cell r="U14">
            <v>0</v>
          </cell>
          <cell r="V14">
            <v>2180.0368688287199</v>
          </cell>
          <cell r="W14">
            <v>222.80977517404006</v>
          </cell>
          <cell r="X14">
            <v>173.20702433319764</v>
          </cell>
          <cell r="Y14">
            <v>0</v>
          </cell>
          <cell r="Z14">
            <v>0</v>
          </cell>
          <cell r="AA14">
            <v>0</v>
          </cell>
          <cell r="AB14">
            <v>169.17599999999999</v>
          </cell>
          <cell r="AC14">
            <v>4.0310243331976494</v>
          </cell>
          <cell r="AD14">
            <v>626.21399999999994</v>
          </cell>
          <cell r="AE14">
            <v>0</v>
          </cell>
          <cell r="AF14">
            <v>0</v>
          </cell>
          <cell r="AG14">
            <v>0</v>
          </cell>
          <cell r="AH14">
            <v>603.41399999999999</v>
          </cell>
          <cell r="AI14">
            <v>22.799999999999997</v>
          </cell>
          <cell r="AJ14">
            <v>763.34820000000002</v>
          </cell>
          <cell r="AK14">
            <v>0</v>
          </cell>
          <cell r="AL14">
            <v>0</v>
          </cell>
          <cell r="AM14">
            <v>0</v>
          </cell>
          <cell r="AN14">
            <v>693.7482</v>
          </cell>
          <cell r="AO14">
            <v>69.599999999999994</v>
          </cell>
          <cell r="AP14">
            <v>840.07741966956235</v>
          </cell>
          <cell r="AQ14">
            <v>0</v>
          </cell>
          <cell r="AR14">
            <v>0</v>
          </cell>
          <cell r="AS14">
            <v>0</v>
          </cell>
          <cell r="AT14">
            <v>713.69866882871997</v>
          </cell>
          <cell r="AU14">
            <v>126.3787508408424</v>
          </cell>
          <cell r="AV14">
            <v>626.21399999999994</v>
          </cell>
          <cell r="AW14">
            <v>0</v>
          </cell>
          <cell r="AX14">
            <v>0</v>
          </cell>
          <cell r="AY14">
            <v>0</v>
          </cell>
          <cell r="AZ14">
            <v>603.41399999999999</v>
          </cell>
          <cell r="BA14">
            <v>22.799999999999997</v>
          </cell>
          <cell r="BB14">
            <v>1</v>
          </cell>
          <cell r="BC14" t="str">
            <v/>
          </cell>
          <cell r="BD14">
            <v>3</v>
          </cell>
          <cell r="BE14" t="str">
            <v/>
          </cell>
          <cell r="BF14" t="str">
            <v>1 3</v>
          </cell>
          <cell r="BG14">
            <v>174.05138503199998</v>
          </cell>
          <cell r="BH14">
            <v>0</v>
          </cell>
          <cell r="BI14">
            <v>0</v>
          </cell>
          <cell r="BJ14">
            <v>0</v>
          </cell>
          <cell r="BK14">
            <v>174.05138503199998</v>
          </cell>
          <cell r="BL14">
            <v>0</v>
          </cell>
          <cell r="BM14">
            <v>94.797216461999994</v>
          </cell>
          <cell r="BN14">
            <v>0</v>
          </cell>
          <cell r="BO14">
            <v>0</v>
          </cell>
          <cell r="BP14">
            <v>0</v>
          </cell>
          <cell r="BQ14">
            <v>94.797216461999994</v>
          </cell>
          <cell r="BR14">
            <v>0</v>
          </cell>
          <cell r="BS14">
            <v>79.254168570000004</v>
          </cell>
          <cell r="BT14">
            <v>0</v>
          </cell>
          <cell r="BU14">
            <v>0</v>
          </cell>
          <cell r="BV14">
            <v>0</v>
          </cell>
          <cell r="BW14">
            <v>79.254168570000004</v>
          </cell>
          <cell r="BX14">
            <v>0</v>
          </cell>
          <cell r="BY14">
            <v>0</v>
          </cell>
          <cell r="BZ14">
            <v>0</v>
          </cell>
          <cell r="CA14">
            <v>0</v>
          </cell>
          <cell r="CB14">
            <v>0</v>
          </cell>
          <cell r="CC14">
            <v>0</v>
          </cell>
          <cell r="CD14">
            <v>0</v>
          </cell>
          <cell r="CE14">
            <v>0</v>
          </cell>
          <cell r="CF14">
            <v>0</v>
          </cell>
          <cell r="CG14">
            <v>0</v>
          </cell>
          <cell r="CH14">
            <v>0</v>
          </cell>
          <cell r="CI14">
            <v>0</v>
          </cell>
          <cell r="CJ14">
            <v>0</v>
          </cell>
          <cell r="CK14">
            <v>79.254168570000004</v>
          </cell>
          <cell r="CL14">
            <v>0</v>
          </cell>
          <cell r="CM14">
            <v>0</v>
          </cell>
          <cell r="CN14">
            <v>0</v>
          </cell>
          <cell r="CO14">
            <v>79.254168570000004</v>
          </cell>
          <cell r="CP14">
            <v>0</v>
          </cell>
          <cell r="CQ14">
            <v>1</v>
          </cell>
          <cell r="CR14" t="str">
            <v/>
          </cell>
          <cell r="CS14" t="str">
            <v/>
          </cell>
          <cell r="CT14" t="str">
            <v/>
          </cell>
          <cell r="CU14" t="str">
            <v>1</v>
          </cell>
          <cell r="CX14">
            <v>97.748742056650002</v>
          </cell>
          <cell r="CY14">
            <v>6.8424119439655007</v>
          </cell>
          <cell r="CZ14">
            <v>29.324622616995001</v>
          </cell>
          <cell r="DA14">
            <v>58.649245233990001</v>
          </cell>
          <cell r="DB14">
            <v>2.9324622616994995</v>
          </cell>
          <cell r="DE14">
            <v>45.428136026650002</v>
          </cell>
          <cell r="DG14">
            <v>75</v>
          </cell>
          <cell r="DH14">
            <v>75</v>
          </cell>
          <cell r="DI14">
            <v>0</v>
          </cell>
          <cell r="DJ14">
            <v>0</v>
          </cell>
          <cell r="DK14">
            <v>0</v>
          </cell>
          <cell r="DL14">
            <v>0</v>
          </cell>
          <cell r="DM14">
            <v>0</v>
          </cell>
          <cell r="DN14">
            <v>11</v>
          </cell>
          <cell r="DS14">
            <v>0</v>
          </cell>
          <cell r="DT14">
            <v>0</v>
          </cell>
          <cell r="DU14">
            <v>0</v>
          </cell>
          <cell r="DV14">
            <v>11</v>
          </cell>
          <cell r="DW14">
            <v>0</v>
          </cell>
          <cell r="DX14" t="str">
            <v/>
          </cell>
          <cell r="DY14">
            <v>2</v>
          </cell>
          <cell r="DZ14" t="str">
            <v/>
          </cell>
          <cell r="EA14" t="str">
            <v/>
          </cell>
          <cell r="EB14" t="str">
            <v>2</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t="str">
            <v/>
          </cell>
          <cell r="FI14">
            <v>3</v>
          </cell>
          <cell r="FJ14" t="str">
            <v/>
          </cell>
          <cell r="FK14" t="str">
            <v>3</v>
          </cell>
          <cell r="FN14">
            <v>97.748742056650002</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R14" t="str">
            <v>нд</v>
          </cell>
          <cell r="OT14">
            <v>145.13153046798001</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141.31832563757999</v>
          </cell>
          <cell r="H15">
            <v>26.919446127067193</v>
          </cell>
          <cell r="J15">
            <v>115.2167337805128</v>
          </cell>
          <cell r="K15">
            <v>114.43538378051279</v>
          </cell>
          <cell r="L15">
            <v>0.78134999999999999</v>
          </cell>
          <cell r="M15">
            <v>0</v>
          </cell>
          <cell r="N15">
            <v>0</v>
          </cell>
          <cell r="O15">
            <v>0.65112500000000006</v>
          </cell>
          <cell r="P15">
            <v>0</v>
          </cell>
          <cell r="Q15">
            <v>0.13022499999999992</v>
          </cell>
          <cell r="R15">
            <v>7.68</v>
          </cell>
          <cell r="S15">
            <v>0</v>
          </cell>
          <cell r="T15">
            <v>0</v>
          </cell>
          <cell r="U15">
            <v>6.4</v>
          </cell>
          <cell r="V15">
            <v>0</v>
          </cell>
          <cell r="W15">
            <v>1.2799999999999996</v>
          </cell>
          <cell r="X15">
            <v>0</v>
          </cell>
          <cell r="Y15">
            <v>0</v>
          </cell>
          <cell r="Z15">
            <v>0</v>
          </cell>
          <cell r="AA15">
            <v>0</v>
          </cell>
          <cell r="AB15">
            <v>0</v>
          </cell>
          <cell r="AC15">
            <v>0</v>
          </cell>
          <cell r="AD15">
            <v>0</v>
          </cell>
          <cell r="AE15">
            <v>0</v>
          </cell>
          <cell r="AF15">
            <v>0</v>
          </cell>
          <cell r="AG15">
            <v>0</v>
          </cell>
          <cell r="AH15">
            <v>0</v>
          </cell>
          <cell r="AI15">
            <v>0</v>
          </cell>
          <cell r="AJ15">
            <v>1.8</v>
          </cell>
          <cell r="AK15">
            <v>0</v>
          </cell>
          <cell r="AL15">
            <v>0</v>
          </cell>
          <cell r="AM15">
            <v>1.5</v>
          </cell>
          <cell r="AN15">
            <v>0</v>
          </cell>
          <cell r="AO15">
            <v>0.30000000000000004</v>
          </cell>
          <cell r="AP15">
            <v>5.88</v>
          </cell>
          <cell r="AQ15">
            <v>0</v>
          </cell>
          <cell r="AR15">
            <v>0</v>
          </cell>
          <cell r="AS15">
            <v>4.9000000000000004</v>
          </cell>
          <cell r="AT15">
            <v>0</v>
          </cell>
          <cell r="AU15">
            <v>0.97999999999999954</v>
          </cell>
          <cell r="AV15">
            <v>0</v>
          </cell>
          <cell r="AW15">
            <v>0</v>
          </cell>
          <cell r="AX15">
            <v>0</v>
          </cell>
          <cell r="AY15">
            <v>0</v>
          </cell>
          <cell r="AZ15">
            <v>0</v>
          </cell>
          <cell r="BA15">
            <v>0</v>
          </cell>
          <cell r="BB15" t="str">
            <v/>
          </cell>
          <cell r="BC15" t="str">
            <v/>
          </cell>
          <cell r="BD15">
            <v>3</v>
          </cell>
          <cell r="BE15" t="str">
            <v/>
          </cell>
          <cell r="BF15" t="str">
            <v>3</v>
          </cell>
          <cell r="BG15">
            <v>3.6504269999999998E-2</v>
          </cell>
          <cell r="BH15">
            <v>0</v>
          </cell>
          <cell r="BI15">
            <v>0</v>
          </cell>
          <cell r="BJ15">
            <v>3.0420224999999999E-2</v>
          </cell>
          <cell r="BK15">
            <v>0</v>
          </cell>
          <cell r="BL15">
            <v>6.0840449999999997E-3</v>
          </cell>
          <cell r="BM15">
            <v>0</v>
          </cell>
          <cell r="BN15">
            <v>0</v>
          </cell>
          <cell r="BO15">
            <v>0</v>
          </cell>
          <cell r="BP15">
            <v>0</v>
          </cell>
          <cell r="BQ15">
            <v>0</v>
          </cell>
          <cell r="BR15">
            <v>0</v>
          </cell>
          <cell r="BS15">
            <v>3.6504269999999998E-2</v>
          </cell>
          <cell r="BT15">
            <v>0</v>
          </cell>
          <cell r="BU15">
            <v>0</v>
          </cell>
          <cell r="BV15">
            <v>3.0420224999999999E-2</v>
          </cell>
          <cell r="BW15">
            <v>0</v>
          </cell>
          <cell r="BX15">
            <v>6.0840449999999997E-3</v>
          </cell>
          <cell r="BY15">
            <v>0</v>
          </cell>
          <cell r="BZ15">
            <v>0</v>
          </cell>
          <cell r="CA15">
            <v>0</v>
          </cell>
          <cell r="CB15">
            <v>0</v>
          </cell>
          <cell r="CC15">
            <v>0</v>
          </cell>
          <cell r="CD15">
            <v>0</v>
          </cell>
          <cell r="CE15">
            <v>0</v>
          </cell>
          <cell r="CF15">
            <v>0</v>
          </cell>
          <cell r="CG15">
            <v>0</v>
          </cell>
          <cell r="CH15">
            <v>0</v>
          </cell>
          <cell r="CI15">
            <v>0</v>
          </cell>
          <cell r="CJ15">
            <v>0</v>
          </cell>
          <cell r="CK15">
            <v>3.6504269999999998E-2</v>
          </cell>
          <cell r="CL15">
            <v>0</v>
          </cell>
          <cell r="CM15">
            <v>0</v>
          </cell>
          <cell r="CN15">
            <v>3.0420224999999999E-2</v>
          </cell>
          <cell r="CO15">
            <v>0</v>
          </cell>
          <cell r="CP15">
            <v>6.0840449999999997E-3</v>
          </cell>
          <cell r="CQ15" t="str">
            <v/>
          </cell>
          <cell r="CR15" t="str">
            <v/>
          </cell>
          <cell r="CS15" t="str">
            <v/>
          </cell>
          <cell r="CT15" t="str">
            <v/>
          </cell>
          <cell r="CU15">
            <v>0</v>
          </cell>
          <cell r="CX15" t="str">
            <v>нд</v>
          </cell>
          <cell r="CY15" t="str">
            <v>нд</v>
          </cell>
          <cell r="CZ15" t="str">
            <v>нд</v>
          </cell>
          <cell r="DA15" t="str">
            <v>нд</v>
          </cell>
          <cell r="DB15" t="str">
            <v>нд</v>
          </cell>
          <cell r="DE15">
            <v>16.530649189649999</v>
          </cell>
          <cell r="DG15">
            <v>95</v>
          </cell>
          <cell r="DH15">
            <v>95</v>
          </cell>
          <cell r="DI15">
            <v>0</v>
          </cell>
          <cell r="DJ15">
            <v>0</v>
          </cell>
          <cell r="DK15">
            <v>0</v>
          </cell>
          <cell r="DL15">
            <v>0</v>
          </cell>
          <cell r="DM15">
            <v>0</v>
          </cell>
          <cell r="DN15">
            <v>11</v>
          </cell>
          <cell r="DS15">
            <v>0</v>
          </cell>
          <cell r="DT15">
            <v>0</v>
          </cell>
          <cell r="DU15">
            <v>1.5</v>
          </cell>
          <cell r="DV15">
            <v>9.5</v>
          </cell>
          <cell r="DW15">
            <v>0</v>
          </cell>
          <cell r="DX15">
            <v>1</v>
          </cell>
          <cell r="DY15">
            <v>2</v>
          </cell>
          <cell r="DZ15" t="str">
            <v/>
          </cell>
          <cell r="EA15" t="str">
            <v/>
          </cell>
          <cell r="EB15" t="str">
            <v>1 2</v>
          </cell>
          <cell r="EC15">
            <v>0.68386771999999996</v>
          </cell>
          <cell r="ED15">
            <v>0</v>
          </cell>
          <cell r="EE15">
            <v>4.3348829999999998E-2</v>
          </cell>
          <cell r="EF15">
            <v>0.76774516000000004</v>
          </cell>
          <cell r="EG15">
            <v>0</v>
          </cell>
          <cell r="EH15">
            <v>0</v>
          </cell>
          <cell r="EI15">
            <v>0</v>
          </cell>
          <cell r="EJ15">
            <v>0</v>
          </cell>
          <cell r="EK15">
            <v>0</v>
          </cell>
          <cell r="EL15">
            <v>0</v>
          </cell>
          <cell r="EM15">
            <v>0.68386771999999996</v>
          </cell>
          <cell r="EN15">
            <v>0</v>
          </cell>
          <cell r="EO15">
            <v>0.68386771999999996</v>
          </cell>
          <cell r="EP15">
            <v>0.76774516000000004</v>
          </cell>
          <cell r="EQ15">
            <v>0</v>
          </cell>
          <cell r="ER15">
            <v>0</v>
          </cell>
          <cell r="ES15">
            <v>0</v>
          </cell>
          <cell r="ET15">
            <v>0</v>
          </cell>
          <cell r="EU15">
            <v>0</v>
          </cell>
          <cell r="EV15">
            <v>0</v>
          </cell>
          <cell r="EW15">
            <v>0</v>
          </cell>
          <cell r="EX15">
            <v>0</v>
          </cell>
          <cell r="EY15">
            <v>0</v>
          </cell>
          <cell r="EZ15">
            <v>0</v>
          </cell>
          <cell r="FA15">
            <v>0</v>
          </cell>
          <cell r="FB15">
            <v>0.68386771999999996</v>
          </cell>
          <cell r="FC15">
            <v>0</v>
          </cell>
          <cell r="FD15">
            <v>0.68386771999999996</v>
          </cell>
          <cell r="FE15">
            <v>0.76774516000000004</v>
          </cell>
          <cell r="FF15">
            <v>0</v>
          </cell>
          <cell r="FG15">
            <v>1</v>
          </cell>
          <cell r="FH15">
            <v>2</v>
          </cell>
          <cell r="FI15">
            <v>3</v>
          </cell>
          <cell r="FJ15" t="str">
            <v/>
          </cell>
          <cell r="FK15" t="str">
            <v>1 2 3</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0</v>
          </cell>
          <cell r="GA15">
            <v>0</v>
          </cell>
          <cell r="GB15">
            <v>0</v>
          </cell>
          <cell r="GC15">
            <v>0</v>
          </cell>
          <cell r="GD15">
            <v>0</v>
          </cell>
          <cell r="GE15">
            <v>0</v>
          </cell>
          <cell r="GF15">
            <v>0</v>
          </cell>
          <cell r="GG15">
            <v>0</v>
          </cell>
          <cell r="GH15">
            <v>0</v>
          </cell>
          <cell r="GI15">
            <v>0</v>
          </cell>
          <cell r="GJ15">
            <v>0</v>
          </cell>
          <cell r="GK15">
            <v>11</v>
          </cell>
          <cell r="GL15">
            <v>0</v>
          </cell>
          <cell r="GM15">
            <v>0</v>
          </cell>
          <cell r="GN15">
            <v>0</v>
          </cell>
          <cell r="GO15">
            <v>0</v>
          </cell>
          <cell r="GP15">
            <v>0</v>
          </cell>
          <cell r="GQ15">
            <v>0</v>
          </cell>
          <cell r="GR15">
            <v>0</v>
          </cell>
          <cell r="GS15">
            <v>0</v>
          </cell>
          <cell r="GT15">
            <v>0</v>
          </cell>
          <cell r="GU15">
            <v>0</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11</v>
          </cell>
          <cell r="ID15">
            <v>0</v>
          </cell>
          <cell r="IE15">
            <v>0</v>
          </cell>
          <cell r="IF15">
            <v>0</v>
          </cell>
          <cell r="IG15">
            <v>0</v>
          </cell>
          <cell r="IH15">
            <v>0</v>
          </cell>
          <cell r="II15">
            <v>0</v>
          </cell>
          <cell r="IJ15">
            <v>0</v>
          </cell>
          <cell r="IK15">
            <v>0</v>
          </cell>
          <cell r="IL15">
            <v>0</v>
          </cell>
          <cell r="IM15">
            <v>0</v>
          </cell>
          <cell r="IN15">
            <v>0</v>
          </cell>
          <cell r="IO15">
            <v>0</v>
          </cell>
          <cell r="IP15">
            <v>0</v>
          </cell>
          <cell r="IQ15">
            <v>0</v>
          </cell>
          <cell r="IR15">
            <v>0</v>
          </cell>
          <cell r="IS15">
            <v>0</v>
          </cell>
          <cell r="IT15">
            <v>0</v>
          </cell>
          <cell r="IU15">
            <v>0</v>
          </cell>
          <cell r="IV15">
            <v>0</v>
          </cell>
          <cell r="IW15">
            <v>0</v>
          </cell>
          <cell r="IX15">
            <v>0</v>
          </cell>
          <cell r="IY15">
            <v>0</v>
          </cell>
          <cell r="IZ15">
            <v>0</v>
          </cell>
          <cell r="JA15">
            <v>0</v>
          </cell>
          <cell r="JB15">
            <v>0</v>
          </cell>
          <cell r="JC15">
            <v>0</v>
          </cell>
          <cell r="JD15">
            <v>0</v>
          </cell>
          <cell r="JE15">
            <v>0</v>
          </cell>
          <cell r="JF15">
            <v>0</v>
          </cell>
          <cell r="JG15">
            <v>0</v>
          </cell>
          <cell r="JH15">
            <v>0</v>
          </cell>
          <cell r="JI15">
            <v>0</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v>2020</v>
          </cell>
          <cell r="OM15">
            <v>2023</v>
          </cell>
          <cell r="ON15">
            <v>2023</v>
          </cell>
          <cell r="OO15">
            <v>2023</v>
          </cell>
          <cell r="OP15" t="str">
            <v>нд</v>
          </cell>
          <cell r="OR15" t="str">
            <v>нд</v>
          </cell>
          <cell r="OT15">
            <v>141.31832563757999</v>
          </cell>
        </row>
        <row r="16">
          <cell r="A16" t="str">
            <v>Г3</v>
          </cell>
          <cell r="B16" t="str">
            <v>1.1.1.1.2</v>
          </cell>
          <cell r="C16" t="str">
            <v>ТП максимальной мощностью до 150 кВт</v>
          </cell>
          <cell r="D16" t="str">
            <v>Г3</v>
          </cell>
          <cell r="E16">
            <v>68.595188649999997</v>
          </cell>
          <cell r="H16">
            <v>14.595188649999999</v>
          </cell>
          <cell r="J16">
            <v>54</v>
          </cell>
          <cell r="K16">
            <v>54</v>
          </cell>
          <cell r="L16">
            <v>0</v>
          </cell>
          <cell r="M16">
            <v>0</v>
          </cell>
          <cell r="N16">
            <v>0</v>
          </cell>
          <cell r="O16">
            <v>0</v>
          </cell>
          <cell r="P16">
            <v>0</v>
          </cell>
          <cell r="Q16">
            <v>0</v>
          </cell>
          <cell r="R16">
            <v>1930.0784528287199</v>
          </cell>
          <cell r="S16">
            <v>0</v>
          </cell>
          <cell r="T16">
            <v>0</v>
          </cell>
          <cell r="U16">
            <v>0</v>
          </cell>
          <cell r="V16">
            <v>1930.0784528287199</v>
          </cell>
          <cell r="W16">
            <v>0</v>
          </cell>
          <cell r="X16">
            <v>134.976</v>
          </cell>
          <cell r="Y16">
            <v>0</v>
          </cell>
          <cell r="Z16">
            <v>0</v>
          </cell>
          <cell r="AA16">
            <v>0</v>
          </cell>
          <cell r="AB16">
            <v>134.976</v>
          </cell>
          <cell r="AC16">
            <v>0</v>
          </cell>
          <cell r="AD16">
            <v>508.70399999999995</v>
          </cell>
          <cell r="AE16">
            <v>0</v>
          </cell>
          <cell r="AF16">
            <v>0</v>
          </cell>
          <cell r="AG16">
            <v>0</v>
          </cell>
          <cell r="AH16">
            <v>508.70399999999995</v>
          </cell>
          <cell r="AI16">
            <v>0</v>
          </cell>
          <cell r="AJ16">
            <v>596.4</v>
          </cell>
          <cell r="AK16">
            <v>0</v>
          </cell>
          <cell r="AL16">
            <v>0</v>
          </cell>
          <cell r="AM16">
            <v>0</v>
          </cell>
          <cell r="AN16">
            <v>596.4</v>
          </cell>
          <cell r="AO16">
            <v>0</v>
          </cell>
          <cell r="AP16">
            <v>689.99845282871991</v>
          </cell>
          <cell r="AQ16">
            <v>0</v>
          </cell>
          <cell r="AR16">
            <v>0</v>
          </cell>
          <cell r="AS16">
            <v>0</v>
          </cell>
          <cell r="AT16">
            <v>689.99845282871991</v>
          </cell>
          <cell r="AU16">
            <v>0</v>
          </cell>
          <cell r="AV16">
            <v>508.70399999999995</v>
          </cell>
          <cell r="AW16">
            <v>0</v>
          </cell>
          <cell r="AX16">
            <v>0</v>
          </cell>
          <cell r="AY16">
            <v>0</v>
          </cell>
          <cell r="AZ16">
            <v>508.70399999999995</v>
          </cell>
          <cell r="BA16">
            <v>0</v>
          </cell>
          <cell r="BB16">
            <v>1</v>
          </cell>
          <cell r="BC16" t="str">
            <v/>
          </cell>
          <cell r="BD16">
            <v>3</v>
          </cell>
          <cell r="BE16" t="str">
            <v/>
          </cell>
          <cell r="BF16" t="str">
            <v>1 3</v>
          </cell>
          <cell r="BG16">
            <v>54.183991140000003</v>
          </cell>
          <cell r="BH16">
            <v>0</v>
          </cell>
          <cell r="BI16">
            <v>0</v>
          </cell>
          <cell r="BJ16">
            <v>0</v>
          </cell>
          <cell r="BK16">
            <v>54.183991140000003</v>
          </cell>
          <cell r="BL16">
            <v>0</v>
          </cell>
          <cell r="BM16">
            <v>26.75070367</v>
          </cell>
          <cell r="BN16">
            <v>0</v>
          </cell>
          <cell r="BO16">
            <v>0</v>
          </cell>
          <cell r="BP16">
            <v>0</v>
          </cell>
          <cell r="BQ16">
            <v>26.75070367</v>
          </cell>
          <cell r="BR16">
            <v>0</v>
          </cell>
          <cell r="BS16">
            <v>27.43328747</v>
          </cell>
          <cell r="BT16">
            <v>0</v>
          </cell>
          <cell r="BU16">
            <v>0</v>
          </cell>
          <cell r="BV16">
            <v>0</v>
          </cell>
          <cell r="BW16">
            <v>27.43328747</v>
          </cell>
          <cell r="BX16">
            <v>0</v>
          </cell>
          <cell r="BY16">
            <v>0</v>
          </cell>
          <cell r="BZ16">
            <v>0</v>
          </cell>
          <cell r="CA16">
            <v>0</v>
          </cell>
          <cell r="CB16">
            <v>0</v>
          </cell>
          <cell r="CC16">
            <v>0</v>
          </cell>
          <cell r="CD16">
            <v>0</v>
          </cell>
          <cell r="CE16">
            <v>0</v>
          </cell>
          <cell r="CF16">
            <v>0</v>
          </cell>
          <cell r="CG16">
            <v>0</v>
          </cell>
          <cell r="CH16">
            <v>0</v>
          </cell>
          <cell r="CI16">
            <v>0</v>
          </cell>
          <cell r="CJ16">
            <v>0</v>
          </cell>
          <cell r="CK16">
            <v>27.43328747</v>
          </cell>
          <cell r="CL16">
            <v>0</v>
          </cell>
          <cell r="CM16">
            <v>0</v>
          </cell>
          <cell r="CN16">
            <v>0</v>
          </cell>
          <cell r="CO16">
            <v>27.43328747</v>
          </cell>
          <cell r="CP16">
            <v>0</v>
          </cell>
          <cell r="CQ16">
            <v>1</v>
          </cell>
          <cell r="CR16" t="str">
            <v/>
          </cell>
          <cell r="CS16" t="str">
            <v/>
          </cell>
          <cell r="CT16" t="str">
            <v/>
          </cell>
          <cell r="CU16" t="str">
            <v>1</v>
          </cell>
          <cell r="CX16">
            <v>57.173333980000002</v>
          </cell>
          <cell r="CY16">
            <v>4.0021333786000008</v>
          </cell>
          <cell r="CZ16">
            <v>17.152000193999999</v>
          </cell>
          <cell r="DA16">
            <v>34.304000387999999</v>
          </cell>
          <cell r="DB16">
            <v>1.7152000194000037</v>
          </cell>
          <cell r="DE16">
            <v>12.173333980000001</v>
          </cell>
          <cell r="DG16">
            <v>45</v>
          </cell>
          <cell r="DH16">
            <v>45</v>
          </cell>
          <cell r="DI16">
            <v>0</v>
          </cell>
          <cell r="DJ16">
            <v>0</v>
          </cell>
          <cell r="DK16">
            <v>0</v>
          </cell>
          <cell r="DL16">
            <v>0</v>
          </cell>
          <cell r="DM16">
            <v>0</v>
          </cell>
          <cell r="DN16">
            <v>5</v>
          </cell>
          <cell r="DS16">
            <v>0</v>
          </cell>
          <cell r="DT16">
            <v>0</v>
          </cell>
          <cell r="DU16">
            <v>1.5</v>
          </cell>
          <cell r="DV16">
            <v>3.5</v>
          </cell>
          <cell r="DW16">
            <v>0</v>
          </cell>
          <cell r="DX16" t="str">
            <v/>
          </cell>
          <cell r="DY16" t="str">
            <v/>
          </cell>
          <cell r="DZ16" t="str">
            <v/>
          </cell>
          <cell r="EA16" t="str">
            <v/>
          </cell>
          <cell r="EB16">
            <v>0</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2</v>
          </cell>
          <cell r="FI16">
            <v>3</v>
          </cell>
          <cell r="FJ16" t="str">
            <v/>
          </cell>
          <cell r="FK16" t="str">
            <v>2 3</v>
          </cell>
          <cell r="FN16">
            <v>57.173333980000002</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R16" t="str">
            <v>нд</v>
          </cell>
          <cell r="OT16">
            <v>68.595188649999997</v>
          </cell>
        </row>
        <row r="17">
          <cell r="A17" t="str">
            <v>Г4</v>
          </cell>
          <cell r="B17" t="str">
            <v>1.1.1.1.2</v>
          </cell>
          <cell r="C17" t="str">
            <v>ПРИУЭ АО «Чеченэнерго»(сети) до 150 кВт</v>
          </cell>
          <cell r="D17" t="str">
            <v>Г4</v>
          </cell>
          <cell r="E17">
            <v>72.723136987579991</v>
          </cell>
          <cell r="H17">
            <v>12.324257477067198</v>
          </cell>
          <cell r="J17">
            <v>60.435383780512794</v>
          </cell>
          <cell r="K17">
            <v>60.435383780512794</v>
          </cell>
          <cell r="L17">
            <v>0</v>
          </cell>
          <cell r="M17">
            <v>0</v>
          </cell>
          <cell r="N17">
            <v>0</v>
          </cell>
          <cell r="O17">
            <v>0</v>
          </cell>
          <cell r="P17">
            <v>0</v>
          </cell>
          <cell r="Q17">
            <v>0</v>
          </cell>
          <cell r="R17">
            <v>28.691842544</v>
          </cell>
          <cell r="S17">
            <v>0</v>
          </cell>
          <cell r="T17">
            <v>0</v>
          </cell>
          <cell r="U17">
            <v>0</v>
          </cell>
          <cell r="V17">
            <v>28.691842544</v>
          </cell>
          <cell r="W17">
            <v>0</v>
          </cell>
          <cell r="X17">
            <v>0</v>
          </cell>
          <cell r="Y17">
            <v>0</v>
          </cell>
          <cell r="Z17">
            <v>0</v>
          </cell>
          <cell r="AA17">
            <v>0</v>
          </cell>
          <cell r="AB17">
            <v>0</v>
          </cell>
          <cell r="AC17">
            <v>0</v>
          </cell>
          <cell r="AD17">
            <v>9.1199999999999992</v>
          </cell>
          <cell r="AE17">
            <v>0</v>
          </cell>
          <cell r="AF17">
            <v>0</v>
          </cell>
          <cell r="AG17">
            <v>0</v>
          </cell>
          <cell r="AH17">
            <v>9.1199999999999992</v>
          </cell>
          <cell r="AI17">
            <v>0</v>
          </cell>
          <cell r="AJ17">
            <v>11.879999999999999</v>
          </cell>
          <cell r="AK17">
            <v>0</v>
          </cell>
          <cell r="AL17">
            <v>0</v>
          </cell>
          <cell r="AM17">
            <v>0</v>
          </cell>
          <cell r="AN17">
            <v>11.879999999999999</v>
          </cell>
          <cell r="AO17">
            <v>0</v>
          </cell>
          <cell r="AP17">
            <v>7.691842544</v>
          </cell>
          <cell r="AQ17">
            <v>0</v>
          </cell>
          <cell r="AR17">
            <v>0</v>
          </cell>
          <cell r="AS17">
            <v>0</v>
          </cell>
          <cell r="AT17">
            <v>7.691842544</v>
          </cell>
          <cell r="AU17">
            <v>0</v>
          </cell>
          <cell r="AV17">
            <v>9.1199999999999992</v>
          </cell>
          <cell r="AW17">
            <v>0</v>
          </cell>
          <cell r="AX17">
            <v>0</v>
          </cell>
          <cell r="AY17">
            <v>0</v>
          </cell>
          <cell r="AZ17">
            <v>9.1199999999999992</v>
          </cell>
          <cell r="BA17">
            <v>0</v>
          </cell>
          <cell r="BB17" t="str">
            <v/>
          </cell>
          <cell r="BC17" t="str">
            <v/>
          </cell>
          <cell r="BD17">
            <v>3</v>
          </cell>
          <cell r="BE17" t="str">
            <v/>
          </cell>
          <cell r="BF17" t="str">
            <v>3</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53.673447489650002</v>
          </cell>
          <cell r="CY17">
            <v>3.7571413242755005</v>
          </cell>
          <cell r="CZ17">
            <v>16.102034246894998</v>
          </cell>
          <cell r="DA17">
            <v>32.204068493789997</v>
          </cell>
          <cell r="DB17">
            <v>1.6102034246895061</v>
          </cell>
          <cell r="DE17">
            <v>4.3573152096500003</v>
          </cell>
          <cell r="DG17">
            <v>50</v>
          </cell>
          <cell r="DH17">
            <v>50</v>
          </cell>
          <cell r="DI17">
            <v>0</v>
          </cell>
          <cell r="DJ17">
            <v>0</v>
          </cell>
          <cell r="DK17">
            <v>0</v>
          </cell>
          <cell r="DL17">
            <v>0</v>
          </cell>
          <cell r="DM17">
            <v>0</v>
          </cell>
          <cell r="DN17">
            <v>6</v>
          </cell>
          <cell r="DS17">
            <v>0</v>
          </cell>
          <cell r="DT17">
            <v>0</v>
          </cell>
          <cell r="DU17">
            <v>0</v>
          </cell>
          <cell r="DV17">
            <v>6</v>
          </cell>
          <cell r="DW17">
            <v>0</v>
          </cell>
          <cell r="DX17" t="str">
            <v/>
          </cell>
          <cell r="DY17">
            <v>2</v>
          </cell>
          <cell r="DZ17" t="str">
            <v/>
          </cell>
          <cell r="EA17" t="str">
            <v/>
          </cell>
          <cell r="EB17" t="str">
            <v>2</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t="str">
            <v/>
          </cell>
          <cell r="FI17">
            <v>3</v>
          </cell>
          <cell r="FJ17" t="str">
            <v/>
          </cell>
          <cell r="FK17" t="str">
            <v>3</v>
          </cell>
          <cell r="FN17">
            <v>53.673447489650002</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R17" t="str">
            <v>нд</v>
          </cell>
          <cell r="OT17">
            <v>72.723136987579991</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3594.64091349624</v>
          </cell>
          <cell r="H18">
            <v>1124.7205425202001</v>
          </cell>
          <cell r="J18">
            <v>5099.9644204780398</v>
          </cell>
          <cell r="K18">
            <v>2643.9717560080398</v>
          </cell>
          <cell r="L18">
            <v>2455.9926644699999</v>
          </cell>
          <cell r="M18">
            <v>999.58759440000017</v>
          </cell>
          <cell r="N18">
            <v>0</v>
          </cell>
          <cell r="O18">
            <v>199.96046895000003</v>
          </cell>
          <cell r="P18">
            <v>69.464734550000003</v>
          </cell>
          <cell r="Q18">
            <v>1186.9798665699998</v>
          </cell>
          <cell r="R18">
            <v>2402.8466440027596</v>
          </cell>
          <cell r="S18">
            <v>0</v>
          </cell>
          <cell r="T18">
            <v>0</v>
          </cell>
          <cell r="U18">
            <v>0</v>
          </cell>
          <cell r="V18">
            <v>2180.0368688287199</v>
          </cell>
          <cell r="W18">
            <v>222.80977517404006</v>
          </cell>
          <cell r="X18">
            <v>173.20702433319764</v>
          </cell>
          <cell r="Y18">
            <v>0</v>
          </cell>
          <cell r="Z18">
            <v>0</v>
          </cell>
          <cell r="AA18">
            <v>0</v>
          </cell>
          <cell r="AB18">
            <v>169.17599999999999</v>
          </cell>
          <cell r="AC18">
            <v>4.0310243331976494</v>
          </cell>
          <cell r="AD18">
            <v>626.21399999999994</v>
          </cell>
          <cell r="AE18">
            <v>0</v>
          </cell>
          <cell r="AF18">
            <v>0</v>
          </cell>
          <cell r="AG18">
            <v>0</v>
          </cell>
          <cell r="AH18">
            <v>603.41399999999999</v>
          </cell>
          <cell r="AI18">
            <v>22.799999999999997</v>
          </cell>
          <cell r="AJ18">
            <v>763.34820000000002</v>
          </cell>
          <cell r="AK18">
            <v>0</v>
          </cell>
          <cell r="AL18">
            <v>0</v>
          </cell>
          <cell r="AM18">
            <v>0</v>
          </cell>
          <cell r="AN18">
            <v>693.7482</v>
          </cell>
          <cell r="AO18">
            <v>69.599999999999994</v>
          </cell>
          <cell r="AP18">
            <v>840.07741966956235</v>
          </cell>
          <cell r="AQ18">
            <v>0</v>
          </cell>
          <cell r="AR18">
            <v>0</v>
          </cell>
          <cell r="AS18">
            <v>0</v>
          </cell>
          <cell r="AT18">
            <v>713.69866882871997</v>
          </cell>
          <cell r="AU18">
            <v>126.3787508408424</v>
          </cell>
          <cell r="AV18">
            <v>626.21399999999994</v>
          </cell>
          <cell r="AW18">
            <v>0</v>
          </cell>
          <cell r="AX18">
            <v>0</v>
          </cell>
          <cell r="AY18">
            <v>0</v>
          </cell>
          <cell r="AZ18">
            <v>603.41399999999999</v>
          </cell>
          <cell r="BA18">
            <v>22.799999999999997</v>
          </cell>
          <cell r="BB18">
            <v>1</v>
          </cell>
          <cell r="BC18" t="str">
            <v/>
          </cell>
          <cell r="BD18">
            <v>3</v>
          </cell>
          <cell r="BE18" t="str">
            <v/>
          </cell>
          <cell r="BF18" t="str">
            <v>1 3</v>
          </cell>
          <cell r="BG18">
            <v>174.05138503199998</v>
          </cell>
          <cell r="BH18">
            <v>0</v>
          </cell>
          <cell r="BI18">
            <v>0</v>
          </cell>
          <cell r="BJ18">
            <v>0</v>
          </cell>
          <cell r="BK18">
            <v>174.05138503199998</v>
          </cell>
          <cell r="BL18">
            <v>0</v>
          </cell>
          <cell r="BM18">
            <v>94.797216461999994</v>
          </cell>
          <cell r="BN18">
            <v>0</v>
          </cell>
          <cell r="BO18">
            <v>0</v>
          </cell>
          <cell r="BP18">
            <v>0</v>
          </cell>
          <cell r="BQ18">
            <v>94.797216461999994</v>
          </cell>
          <cell r="BR18">
            <v>0</v>
          </cell>
          <cell r="BS18">
            <v>79.254168570000004</v>
          </cell>
          <cell r="BT18">
            <v>0</v>
          </cell>
          <cell r="BU18">
            <v>0</v>
          </cell>
          <cell r="BV18">
            <v>0</v>
          </cell>
          <cell r="BW18">
            <v>79.254168570000004</v>
          </cell>
          <cell r="BX18">
            <v>0</v>
          </cell>
          <cell r="BY18">
            <v>0</v>
          </cell>
          <cell r="BZ18">
            <v>0</v>
          </cell>
          <cell r="CA18">
            <v>0</v>
          </cell>
          <cell r="CB18">
            <v>0</v>
          </cell>
          <cell r="CC18">
            <v>0</v>
          </cell>
          <cell r="CD18">
            <v>0</v>
          </cell>
          <cell r="CE18">
            <v>0</v>
          </cell>
          <cell r="CF18">
            <v>0</v>
          </cell>
          <cell r="CG18">
            <v>0</v>
          </cell>
          <cell r="CH18">
            <v>0</v>
          </cell>
          <cell r="CI18">
            <v>0</v>
          </cell>
          <cell r="CJ18">
            <v>0</v>
          </cell>
          <cell r="CK18">
            <v>79.254168570000004</v>
          </cell>
          <cell r="CL18">
            <v>0</v>
          </cell>
          <cell r="CM18">
            <v>0</v>
          </cell>
          <cell r="CN18">
            <v>0</v>
          </cell>
          <cell r="CO18">
            <v>79.254168570000004</v>
          </cell>
          <cell r="CP18">
            <v>0</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974.06169091999993</v>
          </cell>
          <cell r="DG18">
            <v>4017.7718982107017</v>
          </cell>
          <cell r="DH18">
            <v>2159.5391666707019</v>
          </cell>
          <cell r="DI18">
            <v>1858.2327315399998</v>
          </cell>
          <cell r="DJ18">
            <v>591.40477412999996</v>
          </cell>
          <cell r="DK18">
            <v>443.57690142000001</v>
          </cell>
          <cell r="DL18">
            <v>711.97321601999988</v>
          </cell>
          <cell r="DM18">
            <v>111.27783997</v>
          </cell>
          <cell r="DN18">
            <v>7287.9116630170756</v>
          </cell>
          <cell r="DS18">
            <v>457.4</v>
          </cell>
          <cell r="DT18">
            <v>1398.5</v>
          </cell>
          <cell r="DU18">
            <v>1496.3844160049637</v>
          </cell>
          <cell r="DV18">
            <v>3935.6272470121125</v>
          </cell>
          <cell r="DW18">
            <v>1398.5</v>
          </cell>
          <cell r="DX18" t="str">
            <v/>
          </cell>
          <cell r="DY18">
            <v>2</v>
          </cell>
          <cell r="DZ18" t="str">
            <v/>
          </cell>
          <cell r="EA18" t="str">
            <v/>
          </cell>
          <cell r="EB18" t="str">
            <v>2</v>
          </cell>
          <cell r="EC18">
            <v>381.27780788000001</v>
          </cell>
          <cell r="ED18">
            <v>195.56735697000005</v>
          </cell>
          <cell r="EE18">
            <v>22.006682420000001</v>
          </cell>
          <cell r="EF18">
            <v>155.14677308</v>
          </cell>
          <cell r="EG18">
            <v>8.5569954100000007</v>
          </cell>
          <cell r="EH18">
            <v>77.123455160000006</v>
          </cell>
          <cell r="EI18">
            <v>7.1553000000000005E-2</v>
          </cell>
          <cell r="EJ18">
            <v>1.69555777</v>
          </cell>
          <cell r="EK18">
            <v>71.096784159999999</v>
          </cell>
          <cell r="EL18">
            <v>4.2595602299999999</v>
          </cell>
          <cell r="EM18">
            <v>304.15435272000002</v>
          </cell>
          <cell r="EN18">
            <v>195.49580397000003</v>
          </cell>
          <cell r="EO18">
            <v>20.31112465</v>
          </cell>
          <cell r="EP18">
            <v>84.049988920000004</v>
          </cell>
          <cell r="EQ18">
            <v>4.2974351799999999</v>
          </cell>
          <cell r="ER18">
            <v>195.49580397000003</v>
          </cell>
          <cell r="ES18">
            <v>0</v>
          </cell>
          <cell r="ET18">
            <v>0</v>
          </cell>
          <cell r="EU18">
            <v>0</v>
          </cell>
          <cell r="EV18">
            <v>0</v>
          </cell>
          <cell r="EW18">
            <v>0</v>
          </cell>
          <cell r="EX18">
            <v>0</v>
          </cell>
          <cell r="EY18">
            <v>0</v>
          </cell>
          <cell r="EZ18">
            <v>0</v>
          </cell>
          <cell r="FA18">
            <v>0</v>
          </cell>
          <cell r="FB18">
            <v>304.15435272000002</v>
          </cell>
          <cell r="FC18">
            <v>195.49580397000003</v>
          </cell>
          <cell r="FD18">
            <v>20.31112465</v>
          </cell>
          <cell r="FE18">
            <v>84.049988920000004</v>
          </cell>
          <cell r="FF18">
            <v>4.2974351799999999</v>
          </cell>
          <cell r="FG18" t="str">
            <v/>
          </cell>
          <cell r="FH18" t="str">
            <v/>
          </cell>
          <cell r="FI18">
            <v>3</v>
          </cell>
          <cell r="FJ18" t="str">
            <v/>
          </cell>
          <cell r="FK18" t="str">
            <v>3</v>
          </cell>
          <cell r="FN18">
            <v>11773.071493446381</v>
          </cell>
          <cell r="FO18">
            <v>0</v>
          </cell>
          <cell r="FP18">
            <v>291.60899999999998</v>
          </cell>
          <cell r="FQ18">
            <v>0</v>
          </cell>
          <cell r="FR18">
            <v>2020.682</v>
          </cell>
          <cell r="FS18">
            <v>1892.0920000000001</v>
          </cell>
          <cell r="FT18">
            <v>72.739999999999995</v>
          </cell>
          <cell r="FU18">
            <v>55.85</v>
          </cell>
          <cell r="FV18">
            <v>202321</v>
          </cell>
          <cell r="FW18">
            <v>0</v>
          </cell>
          <cell r="FX18">
            <v>202321</v>
          </cell>
          <cell r="FZ18">
            <v>1199.2375608699999</v>
          </cell>
          <cell r="GA18">
            <v>0</v>
          </cell>
          <cell r="GB18">
            <v>36.483000000000004</v>
          </cell>
          <cell r="GC18">
            <v>0</v>
          </cell>
          <cell r="GD18">
            <v>545.12599999999998</v>
          </cell>
          <cell r="GE18">
            <v>545.12599999999998</v>
          </cell>
          <cell r="GF18">
            <v>0</v>
          </cell>
          <cell r="GG18">
            <v>0</v>
          </cell>
          <cell r="GH18">
            <v>13857</v>
          </cell>
          <cell r="GI18">
            <v>0</v>
          </cell>
          <cell r="GJ18">
            <v>13857</v>
          </cell>
          <cell r="GK18">
            <v>8308.9885183167862</v>
          </cell>
          <cell r="GL18">
            <v>0</v>
          </cell>
          <cell r="GM18">
            <v>81.175999999999988</v>
          </cell>
          <cell r="GN18">
            <v>0</v>
          </cell>
          <cell r="GO18">
            <v>1379.5060000000001</v>
          </cell>
          <cell r="GP18">
            <v>0</v>
          </cell>
          <cell r="GQ18">
            <v>0</v>
          </cell>
          <cell r="GR18">
            <v>0</v>
          </cell>
          <cell r="GS18">
            <v>164119</v>
          </cell>
          <cell r="GT18">
            <v>0</v>
          </cell>
          <cell r="GU18">
            <v>164119</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8308.9885183167862</v>
          </cell>
          <cell r="ID18">
            <v>0</v>
          </cell>
          <cell r="IE18">
            <v>81.175999999999988</v>
          </cell>
          <cell r="IF18">
            <v>0</v>
          </cell>
          <cell r="IG18">
            <v>1379.5060000000001</v>
          </cell>
          <cell r="IH18">
            <v>0</v>
          </cell>
          <cell r="II18">
            <v>0</v>
          </cell>
          <cell r="IJ18">
            <v>0</v>
          </cell>
          <cell r="IK18">
            <v>164119</v>
          </cell>
          <cell r="IL18">
            <v>0</v>
          </cell>
          <cell r="IM18">
            <v>164119</v>
          </cell>
          <cell r="IN18">
            <v>0</v>
          </cell>
          <cell r="IO18">
            <v>0</v>
          </cell>
          <cell r="IP18">
            <v>0</v>
          </cell>
          <cell r="IQ18">
            <v>0</v>
          </cell>
          <cell r="IR18">
            <v>0</v>
          </cell>
          <cell r="IS18">
            <v>0</v>
          </cell>
          <cell r="IT18">
            <v>0</v>
          </cell>
          <cell r="IU18">
            <v>0</v>
          </cell>
          <cell r="IV18">
            <v>0</v>
          </cell>
          <cell r="IW18">
            <v>0</v>
          </cell>
          <cell r="IX18">
            <v>0</v>
          </cell>
          <cell r="IY18">
            <v>121.90338826000001</v>
          </cell>
          <cell r="IZ18">
            <v>0</v>
          </cell>
          <cell r="JA18">
            <v>0</v>
          </cell>
          <cell r="JB18">
            <v>0</v>
          </cell>
          <cell r="JC18">
            <v>0</v>
          </cell>
          <cell r="JD18">
            <v>0</v>
          </cell>
          <cell r="JE18">
            <v>0</v>
          </cell>
          <cell r="JF18">
            <v>0</v>
          </cell>
          <cell r="JG18">
            <v>273</v>
          </cell>
          <cell r="JH18">
            <v>0</v>
          </cell>
          <cell r="JI18">
            <v>273</v>
          </cell>
          <cell r="JJ18">
            <v>6.3401916800000002</v>
          </cell>
          <cell r="JK18">
            <v>0</v>
          </cell>
          <cell r="JL18">
            <v>0</v>
          </cell>
          <cell r="JM18">
            <v>0</v>
          </cell>
          <cell r="JN18">
            <v>0</v>
          </cell>
          <cell r="JO18">
            <v>0</v>
          </cell>
          <cell r="JP18">
            <v>0</v>
          </cell>
          <cell r="JQ18">
            <v>0</v>
          </cell>
          <cell r="JR18">
            <v>22</v>
          </cell>
          <cell r="JS18">
            <v>0</v>
          </cell>
          <cell r="JT18">
            <v>22</v>
          </cell>
          <cell r="JU18">
            <v>115.56319658000001</v>
          </cell>
          <cell r="JV18">
            <v>0</v>
          </cell>
          <cell r="JW18">
            <v>0</v>
          </cell>
          <cell r="JX18">
            <v>0</v>
          </cell>
          <cell r="JY18">
            <v>0</v>
          </cell>
          <cell r="JZ18">
            <v>0</v>
          </cell>
          <cell r="KA18">
            <v>0</v>
          </cell>
          <cell r="KB18">
            <v>0</v>
          </cell>
          <cell r="KC18">
            <v>251</v>
          </cell>
          <cell r="KD18">
            <v>0</v>
          </cell>
          <cell r="KE18">
            <v>251</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115.56319658000001</v>
          </cell>
          <cell r="LC18">
            <v>0</v>
          </cell>
          <cell r="LD18">
            <v>0</v>
          </cell>
          <cell r="LE18">
            <v>0</v>
          </cell>
          <cell r="LF18">
            <v>0</v>
          </cell>
          <cell r="LG18">
            <v>0</v>
          </cell>
          <cell r="LH18">
            <v>0</v>
          </cell>
          <cell r="LI18">
            <v>0</v>
          </cell>
          <cell r="LJ18">
            <v>251</v>
          </cell>
          <cell r="LK18">
            <v>0</v>
          </cell>
          <cell r="LL18">
            <v>251</v>
          </cell>
          <cell r="LQ18">
            <v>0</v>
          </cell>
          <cell r="LR18">
            <v>0</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R18" t="str">
            <v>нд</v>
          </cell>
          <cell r="OT18">
            <v>15637.185665075769</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1189.10529171404</v>
          </cell>
          <cell r="H19">
            <v>872.38577600000008</v>
          </cell>
          <cell r="J19">
            <v>316.71951571403997</v>
          </cell>
          <cell r="K19">
            <v>316.71951571403997</v>
          </cell>
          <cell r="L19">
            <v>0</v>
          </cell>
          <cell r="M19">
            <v>0</v>
          </cell>
          <cell r="N19">
            <v>0</v>
          </cell>
          <cell r="O19">
            <v>0</v>
          </cell>
          <cell r="P19">
            <v>0</v>
          </cell>
          <cell r="Q19">
            <v>0</v>
          </cell>
          <cell r="R19">
            <v>222.80977517404006</v>
          </cell>
          <cell r="S19">
            <v>0</v>
          </cell>
          <cell r="T19">
            <v>0</v>
          </cell>
          <cell r="U19">
            <v>0</v>
          </cell>
          <cell r="V19">
            <v>0</v>
          </cell>
          <cell r="W19">
            <v>222.80977517404006</v>
          </cell>
          <cell r="X19">
            <v>4.0310243331976494</v>
          </cell>
          <cell r="Y19">
            <v>0</v>
          </cell>
          <cell r="Z19">
            <v>0</v>
          </cell>
          <cell r="AA19">
            <v>0</v>
          </cell>
          <cell r="AB19">
            <v>0</v>
          </cell>
          <cell r="AC19">
            <v>4.0310243331976494</v>
          </cell>
          <cell r="AD19">
            <v>22.799999999999997</v>
          </cell>
          <cell r="AE19">
            <v>0</v>
          </cell>
          <cell r="AF19">
            <v>0</v>
          </cell>
          <cell r="AG19">
            <v>0</v>
          </cell>
          <cell r="AH19">
            <v>0</v>
          </cell>
          <cell r="AI19">
            <v>22.799999999999997</v>
          </cell>
          <cell r="AJ19">
            <v>69.599999999999994</v>
          </cell>
          <cell r="AK19">
            <v>0</v>
          </cell>
          <cell r="AL19">
            <v>0</v>
          </cell>
          <cell r="AM19">
            <v>0</v>
          </cell>
          <cell r="AN19">
            <v>0</v>
          </cell>
          <cell r="AO19">
            <v>69.599999999999994</v>
          </cell>
          <cell r="AP19">
            <v>126.3787508408424</v>
          </cell>
          <cell r="AQ19">
            <v>0</v>
          </cell>
          <cell r="AR19">
            <v>0</v>
          </cell>
          <cell r="AS19">
            <v>0</v>
          </cell>
          <cell r="AT19">
            <v>0</v>
          </cell>
          <cell r="AU19">
            <v>126.3787508408424</v>
          </cell>
          <cell r="AV19">
            <v>22.799999999999997</v>
          </cell>
          <cell r="AW19">
            <v>0</v>
          </cell>
          <cell r="AX19">
            <v>0</v>
          </cell>
          <cell r="AY19">
            <v>0</v>
          </cell>
          <cell r="AZ19">
            <v>0</v>
          </cell>
          <cell r="BA19">
            <v>22.799999999999997</v>
          </cell>
          <cell r="BB19">
            <v>1</v>
          </cell>
          <cell r="BC19" t="str">
            <v/>
          </cell>
          <cell r="BD19">
            <v>3</v>
          </cell>
          <cell r="BE19" t="str">
            <v/>
          </cell>
          <cell r="BF19" t="str">
            <v>1 3</v>
          </cell>
          <cell r="BG19">
            <v>0</v>
          </cell>
          <cell r="BH19">
            <v>0</v>
          </cell>
          <cell r="BI19">
            <v>0</v>
          </cell>
          <cell r="BJ19">
            <v>0</v>
          </cell>
          <cell r="BK19">
            <v>0</v>
          </cell>
          <cell r="BL19">
            <v>0</v>
          </cell>
          <cell r="BM19">
            <v>0</v>
          </cell>
          <cell r="BN19">
            <v>0</v>
          </cell>
          <cell r="BO19">
            <v>0</v>
          </cell>
          <cell r="BP19">
            <v>0</v>
          </cell>
          <cell r="BQ19">
            <v>0</v>
          </cell>
          <cell r="BR19">
            <v>0</v>
          </cell>
          <cell r="BS19">
            <v>0</v>
          </cell>
          <cell r="BT19">
            <v>0</v>
          </cell>
          <cell r="BU19">
            <v>0</v>
          </cell>
          <cell r="BV19">
            <v>0</v>
          </cell>
          <cell r="BW19">
            <v>0</v>
          </cell>
          <cell r="BX19">
            <v>0</v>
          </cell>
          <cell r="BY19">
            <v>0</v>
          </cell>
          <cell r="BZ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0</v>
          </cell>
          <cell r="CQ19" t="str">
            <v/>
          </cell>
          <cell r="CR19" t="str">
            <v/>
          </cell>
          <cell r="CS19" t="str">
            <v/>
          </cell>
          <cell r="CT19" t="str">
            <v/>
          </cell>
          <cell r="CU19">
            <v>0</v>
          </cell>
          <cell r="CX19">
            <v>995.03847684070206</v>
          </cell>
          <cell r="CY19">
            <v>31.267579170000001</v>
          </cell>
          <cell r="CZ19">
            <v>342.02094083333338</v>
          </cell>
          <cell r="DA19">
            <v>569.22277416666668</v>
          </cell>
          <cell r="DB19">
            <v>52.527182670702018</v>
          </cell>
          <cell r="DE19">
            <v>729.72285113999999</v>
          </cell>
          <cell r="DG19">
            <v>265.31562570070207</v>
          </cell>
          <cell r="DH19">
            <v>265.31562570070207</v>
          </cell>
          <cell r="DI19">
            <v>0</v>
          </cell>
          <cell r="DJ19">
            <v>0</v>
          </cell>
          <cell r="DK19">
            <v>0</v>
          </cell>
          <cell r="DL19">
            <v>0</v>
          </cell>
          <cell r="DM19">
            <v>0</v>
          </cell>
          <cell r="DN19">
            <v>182.31562570070201</v>
          </cell>
          <cell r="DS19">
            <v>0</v>
          </cell>
          <cell r="DT19">
            <v>20</v>
          </cell>
          <cell r="DU19">
            <v>60</v>
          </cell>
          <cell r="DV19">
            <v>102.31562570070201</v>
          </cell>
          <cell r="DW19">
            <v>20</v>
          </cell>
          <cell r="DX19" t="str">
            <v/>
          </cell>
          <cell r="DY19">
            <v>2</v>
          </cell>
          <cell r="DZ19" t="str">
            <v/>
          </cell>
          <cell r="EA19" t="str">
            <v/>
          </cell>
          <cell r="EB19" t="str">
            <v>2</v>
          </cell>
          <cell r="EC19">
            <v>0</v>
          </cell>
          <cell r="ED19">
            <v>0</v>
          </cell>
          <cell r="EE19">
            <v>0</v>
          </cell>
          <cell r="EF19">
            <v>0</v>
          </cell>
          <cell r="EG19">
            <v>0</v>
          </cell>
          <cell r="EH19">
            <v>0</v>
          </cell>
          <cell r="EI19">
            <v>0</v>
          </cell>
          <cell r="EJ19">
            <v>0</v>
          </cell>
          <cell r="EK19">
            <v>0</v>
          </cell>
          <cell r="EL19">
            <v>0</v>
          </cell>
          <cell r="EM19">
            <v>0</v>
          </cell>
          <cell r="EN19">
            <v>0</v>
          </cell>
          <cell r="EO19">
            <v>0</v>
          </cell>
          <cell r="EP19">
            <v>0</v>
          </cell>
          <cell r="EQ19">
            <v>0</v>
          </cell>
          <cell r="ER19">
            <v>0</v>
          </cell>
          <cell r="ES19">
            <v>0</v>
          </cell>
          <cell r="ET19">
            <v>0</v>
          </cell>
          <cell r="EU19">
            <v>0</v>
          </cell>
          <cell r="EV19">
            <v>0</v>
          </cell>
          <cell r="EW19">
            <v>0</v>
          </cell>
          <cell r="EX19">
            <v>0</v>
          </cell>
          <cell r="EY19">
            <v>0</v>
          </cell>
          <cell r="EZ19">
            <v>0</v>
          </cell>
          <cell r="FA19">
            <v>0</v>
          </cell>
          <cell r="FB19">
            <v>0</v>
          </cell>
          <cell r="FC19">
            <v>0</v>
          </cell>
          <cell r="FD19">
            <v>0</v>
          </cell>
          <cell r="FE19">
            <v>0</v>
          </cell>
          <cell r="FF19">
            <v>0</v>
          </cell>
          <cell r="FG19" t="str">
            <v/>
          </cell>
          <cell r="FH19">
            <v>2</v>
          </cell>
          <cell r="FI19">
            <v>3</v>
          </cell>
          <cell r="FJ19" t="str">
            <v/>
          </cell>
          <cell r="FK19" t="str">
            <v>2 3</v>
          </cell>
          <cell r="FN19">
            <v>995.03847684070206</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306.1406324207021</v>
          </cell>
          <cell r="GL19">
            <v>0</v>
          </cell>
          <cell r="GM19">
            <v>0</v>
          </cell>
          <cell r="GN19">
            <v>0</v>
          </cell>
          <cell r="GO19">
            <v>42.473999999999997</v>
          </cell>
          <cell r="GP19">
            <v>0</v>
          </cell>
          <cell r="GQ19">
            <v>0</v>
          </cell>
          <cell r="GR19">
            <v>42.473999999999997</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306.1406324207021</v>
          </cell>
          <cell r="ID19">
            <v>0</v>
          </cell>
          <cell r="IE19">
            <v>0</v>
          </cell>
          <cell r="IF19">
            <v>0</v>
          </cell>
          <cell r="IG19">
            <v>42.473999999999997</v>
          </cell>
          <cell r="IH19">
            <v>0</v>
          </cell>
          <cell r="II19">
            <v>0</v>
          </cell>
          <cell r="IJ19">
            <v>42.473999999999997</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0</v>
          </cell>
          <cell r="IZ19">
            <v>0</v>
          </cell>
          <cell r="JA19">
            <v>0</v>
          </cell>
          <cell r="JB19">
            <v>0</v>
          </cell>
          <cell r="JC19">
            <v>0</v>
          </cell>
          <cell r="JD19">
            <v>0</v>
          </cell>
          <cell r="JE19">
            <v>0</v>
          </cell>
          <cell r="JF19">
            <v>0</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2023</v>
          </cell>
          <cell r="ON19">
            <v>2023</v>
          </cell>
          <cell r="OO19">
            <v>2023</v>
          </cell>
          <cell r="OP19" t="str">
            <v>с</v>
          </cell>
          <cell r="OR19">
            <v>45291</v>
          </cell>
          <cell r="OT19">
            <v>1189.10529171404</v>
          </cell>
        </row>
        <row r="20">
          <cell r="A20" t="str">
            <v>M_Che442</v>
          </cell>
          <cell r="B20" t="str">
            <v>1.1.1.1.3</v>
          </cell>
          <cell r="C20" t="str">
            <v>Строительство объектов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20" t="str">
            <v>M_Che442</v>
          </cell>
          <cell r="E20">
            <v>2066.2472527800001</v>
          </cell>
          <cell r="H20">
            <v>121.44208117000001</v>
          </cell>
          <cell r="J20">
            <v>2066.2472527800001</v>
          </cell>
          <cell r="K20">
            <v>1998.9891627500001</v>
          </cell>
          <cell r="L20">
            <v>67.258090030000005</v>
          </cell>
          <cell r="M20">
            <v>0</v>
          </cell>
          <cell r="N20">
            <v>0</v>
          </cell>
          <cell r="O20">
            <v>0</v>
          </cell>
          <cell r="P20">
            <v>67.258090030000005</v>
          </cell>
          <cell r="Q20">
            <v>0</v>
          </cell>
          <cell r="R20">
            <v>1930.0784528287199</v>
          </cell>
          <cell r="S20">
            <v>0</v>
          </cell>
          <cell r="T20">
            <v>0</v>
          </cell>
          <cell r="U20">
            <v>0</v>
          </cell>
          <cell r="V20">
            <v>1930.0784528287199</v>
          </cell>
          <cell r="W20">
            <v>0</v>
          </cell>
          <cell r="X20">
            <v>134.976</v>
          </cell>
          <cell r="Y20">
            <v>0</v>
          </cell>
          <cell r="Z20">
            <v>0</v>
          </cell>
          <cell r="AA20">
            <v>0</v>
          </cell>
          <cell r="AB20">
            <v>134.976</v>
          </cell>
          <cell r="AC20">
            <v>0</v>
          </cell>
          <cell r="AD20">
            <v>508.70399999999995</v>
          </cell>
          <cell r="AE20">
            <v>0</v>
          </cell>
          <cell r="AF20">
            <v>0</v>
          </cell>
          <cell r="AG20">
            <v>0</v>
          </cell>
          <cell r="AH20">
            <v>508.70399999999995</v>
          </cell>
          <cell r="AI20">
            <v>0</v>
          </cell>
          <cell r="AJ20">
            <v>596.4</v>
          </cell>
          <cell r="AK20">
            <v>0</v>
          </cell>
          <cell r="AL20">
            <v>0</v>
          </cell>
          <cell r="AM20">
            <v>0</v>
          </cell>
          <cell r="AN20">
            <v>596.4</v>
          </cell>
          <cell r="AO20">
            <v>0</v>
          </cell>
          <cell r="AP20">
            <v>689.99845282871991</v>
          </cell>
          <cell r="AQ20">
            <v>0</v>
          </cell>
          <cell r="AR20">
            <v>0</v>
          </cell>
          <cell r="AS20">
            <v>0</v>
          </cell>
          <cell r="AT20">
            <v>689.99845282871991</v>
          </cell>
          <cell r="AU20">
            <v>0</v>
          </cell>
          <cell r="AV20">
            <v>508.70399999999995</v>
          </cell>
          <cell r="AW20">
            <v>0</v>
          </cell>
          <cell r="AX20">
            <v>0</v>
          </cell>
          <cell r="AY20">
            <v>0</v>
          </cell>
          <cell r="AZ20">
            <v>508.70399999999995</v>
          </cell>
          <cell r="BA20">
            <v>0</v>
          </cell>
          <cell r="BB20">
            <v>1</v>
          </cell>
          <cell r="BC20" t="str">
            <v/>
          </cell>
          <cell r="BD20">
            <v>3</v>
          </cell>
          <cell r="BE20" t="str">
            <v/>
          </cell>
          <cell r="BF20" t="str">
            <v>1 3</v>
          </cell>
          <cell r="BG20">
            <v>54.183991140000003</v>
          </cell>
          <cell r="BH20">
            <v>0</v>
          </cell>
          <cell r="BI20">
            <v>0</v>
          </cell>
          <cell r="BJ20">
            <v>0</v>
          </cell>
          <cell r="BK20">
            <v>54.183991140000003</v>
          </cell>
          <cell r="BL20">
            <v>0</v>
          </cell>
          <cell r="BM20">
            <v>26.75070367</v>
          </cell>
          <cell r="BN20">
            <v>0</v>
          </cell>
          <cell r="BO20">
            <v>0</v>
          </cell>
          <cell r="BP20">
            <v>0</v>
          </cell>
          <cell r="BQ20">
            <v>26.75070367</v>
          </cell>
          <cell r="BR20">
            <v>0</v>
          </cell>
          <cell r="BS20">
            <v>27.43328747</v>
          </cell>
          <cell r="BT20">
            <v>0</v>
          </cell>
          <cell r="BU20">
            <v>0</v>
          </cell>
          <cell r="BV20">
            <v>0</v>
          </cell>
          <cell r="BW20">
            <v>27.43328747</v>
          </cell>
          <cell r="BX20">
            <v>0</v>
          </cell>
          <cell r="BY20">
            <v>0</v>
          </cell>
          <cell r="BZ20">
            <v>0</v>
          </cell>
          <cell r="CA20">
            <v>0</v>
          </cell>
          <cell r="CB20">
            <v>0</v>
          </cell>
          <cell r="CC20">
            <v>0</v>
          </cell>
          <cell r="CD20">
            <v>0</v>
          </cell>
          <cell r="CE20">
            <v>0</v>
          </cell>
          <cell r="CF20">
            <v>0</v>
          </cell>
          <cell r="CG20">
            <v>0</v>
          </cell>
          <cell r="CH20">
            <v>0</v>
          </cell>
          <cell r="CI20">
            <v>0</v>
          </cell>
          <cell r="CJ20">
            <v>0</v>
          </cell>
          <cell r="CK20">
            <v>27.43328747</v>
          </cell>
          <cell r="CL20">
            <v>0</v>
          </cell>
          <cell r="CM20">
            <v>0</v>
          </cell>
          <cell r="CN20">
            <v>0</v>
          </cell>
          <cell r="CO20">
            <v>27.43328747</v>
          </cell>
          <cell r="CP20">
            <v>0</v>
          </cell>
          <cell r="CQ20">
            <v>1</v>
          </cell>
          <cell r="CR20" t="str">
            <v/>
          </cell>
          <cell r="CS20" t="str">
            <v/>
          </cell>
          <cell r="CT20" t="str">
            <v/>
          </cell>
          <cell r="CU20" t="str">
            <v>1</v>
          </cell>
          <cell r="CX20">
            <v>1721.87271065</v>
          </cell>
          <cell r="CY20">
            <v>113.47399995939999</v>
          </cell>
          <cell r="CZ20">
            <v>1229.5977720399999</v>
          </cell>
          <cell r="DA20">
            <v>268.84315999999995</v>
          </cell>
          <cell r="DB20">
            <v>109.95777865060028</v>
          </cell>
          <cell r="DE20">
            <v>101.2017343</v>
          </cell>
          <cell r="DG20">
            <v>1721.87271065</v>
          </cell>
          <cell r="DH20">
            <v>1620.67097635</v>
          </cell>
          <cell r="DI20">
            <v>101.2017343</v>
          </cell>
          <cell r="DJ20">
            <v>101.2017343</v>
          </cell>
          <cell r="DK20">
            <v>0</v>
          </cell>
          <cell r="DL20">
            <v>0</v>
          </cell>
          <cell r="DM20">
            <v>0</v>
          </cell>
          <cell r="DN20">
            <v>1608.3987106906</v>
          </cell>
          <cell r="DS20">
            <v>118.4</v>
          </cell>
          <cell r="DT20">
            <v>440</v>
          </cell>
          <cell r="DU20">
            <v>500</v>
          </cell>
          <cell r="DV20">
            <v>549.99871069059986</v>
          </cell>
          <cell r="DW20">
            <v>440</v>
          </cell>
          <cell r="DX20" t="str">
            <v/>
          </cell>
          <cell r="DY20" t="str">
            <v/>
          </cell>
          <cell r="DZ20" t="str">
            <v/>
          </cell>
          <cell r="EA20" t="str">
            <v/>
          </cell>
          <cell r="EB20">
            <v>0</v>
          </cell>
          <cell r="EC20">
            <v>0</v>
          </cell>
          <cell r="ED20">
            <v>0</v>
          </cell>
          <cell r="EE20">
            <v>0</v>
          </cell>
          <cell r="EF20">
            <v>0</v>
          </cell>
          <cell r="EG20">
            <v>0</v>
          </cell>
          <cell r="EH20">
            <v>0</v>
          </cell>
          <cell r="EI20">
            <v>0</v>
          </cell>
          <cell r="EJ20">
            <v>0</v>
          </cell>
          <cell r="EK20">
            <v>0</v>
          </cell>
          <cell r="EL20">
            <v>0</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v>2</v>
          </cell>
          <cell r="FI20">
            <v>3</v>
          </cell>
          <cell r="FJ20" t="str">
            <v/>
          </cell>
          <cell r="FK20" t="str">
            <v>2 3</v>
          </cell>
          <cell r="FN20">
            <v>1721.87271065</v>
          </cell>
          <cell r="FO20">
            <v>0</v>
          </cell>
          <cell r="FP20">
            <v>20</v>
          </cell>
          <cell r="FQ20">
            <v>0</v>
          </cell>
          <cell r="FR20">
            <v>70</v>
          </cell>
          <cell r="FS20">
            <v>0</v>
          </cell>
          <cell r="FT20">
            <v>70</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1721.87271065</v>
          </cell>
          <cell r="GL20">
            <v>0</v>
          </cell>
          <cell r="GM20">
            <v>20</v>
          </cell>
          <cell r="GN20">
            <v>0</v>
          </cell>
          <cell r="GO20">
            <v>70</v>
          </cell>
          <cell r="GP20">
            <v>0</v>
          </cell>
          <cell r="GQ20">
            <v>70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1721.87271065</v>
          </cell>
          <cell r="ID20">
            <v>0</v>
          </cell>
          <cell r="IE20">
            <v>20</v>
          </cell>
          <cell r="IF20">
            <v>0</v>
          </cell>
          <cell r="IG20">
            <v>70</v>
          </cell>
          <cell r="IH20">
            <v>0</v>
          </cell>
          <cell r="II20">
            <v>70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2023</v>
          </cell>
          <cell r="ON20">
            <v>2023</v>
          </cell>
          <cell r="OO20">
            <v>2023</v>
          </cell>
          <cell r="OP20" t="str">
            <v>п</v>
          </cell>
          <cell r="OR20">
            <v>45284</v>
          </cell>
          <cell r="OT20">
            <v>2066.2472527800001</v>
          </cell>
        </row>
        <row r="21">
          <cell r="A21" t="str">
            <v>M_Che424</v>
          </cell>
          <cell r="B21" t="str">
            <v>1.1.1.1.3</v>
          </cell>
          <cell r="C21"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v>
          </cell>
          <cell r="D21" t="str">
            <v>M_Che424</v>
          </cell>
          <cell r="E21">
            <v>31.162212995800001</v>
          </cell>
          <cell r="H21">
            <v>2.4703704518</v>
          </cell>
          <cell r="J21">
            <v>28.691842544</v>
          </cell>
          <cell r="K21">
            <v>28.691842544</v>
          </cell>
          <cell r="L21">
            <v>0</v>
          </cell>
          <cell r="M21">
            <v>0</v>
          </cell>
          <cell r="N21">
            <v>0</v>
          </cell>
          <cell r="O21">
            <v>0</v>
          </cell>
          <cell r="P21">
            <v>0</v>
          </cell>
          <cell r="Q21">
            <v>0</v>
          </cell>
          <cell r="R21">
            <v>28.691842544</v>
          </cell>
          <cell r="S21">
            <v>0</v>
          </cell>
          <cell r="T21">
            <v>0</v>
          </cell>
          <cell r="U21">
            <v>0</v>
          </cell>
          <cell r="V21">
            <v>28.691842544</v>
          </cell>
          <cell r="W21">
            <v>0</v>
          </cell>
          <cell r="X21">
            <v>0</v>
          </cell>
          <cell r="Y21">
            <v>0</v>
          </cell>
          <cell r="Z21">
            <v>0</v>
          </cell>
          <cell r="AA21">
            <v>0</v>
          </cell>
          <cell r="AB21">
            <v>0</v>
          </cell>
          <cell r="AC21">
            <v>0</v>
          </cell>
          <cell r="AD21">
            <v>9.1199999999999992</v>
          </cell>
          <cell r="AE21">
            <v>0</v>
          </cell>
          <cell r="AF21">
            <v>0</v>
          </cell>
          <cell r="AG21">
            <v>0</v>
          </cell>
          <cell r="AH21">
            <v>9.1199999999999992</v>
          </cell>
          <cell r="AI21">
            <v>0</v>
          </cell>
          <cell r="AJ21">
            <v>11.879999999999999</v>
          </cell>
          <cell r="AK21">
            <v>0</v>
          </cell>
          <cell r="AL21">
            <v>0</v>
          </cell>
          <cell r="AM21">
            <v>0</v>
          </cell>
          <cell r="AN21">
            <v>11.879999999999999</v>
          </cell>
          <cell r="AO21">
            <v>0</v>
          </cell>
          <cell r="AP21">
            <v>7.691842544</v>
          </cell>
          <cell r="AQ21">
            <v>0</v>
          </cell>
          <cell r="AR21">
            <v>0</v>
          </cell>
          <cell r="AS21">
            <v>0</v>
          </cell>
          <cell r="AT21">
            <v>7.691842544</v>
          </cell>
          <cell r="AU21">
            <v>0</v>
          </cell>
          <cell r="AV21">
            <v>9.1199999999999992</v>
          </cell>
          <cell r="AW21">
            <v>0</v>
          </cell>
          <cell r="AX21">
            <v>0</v>
          </cell>
          <cell r="AY21">
            <v>0</v>
          </cell>
          <cell r="AZ21">
            <v>9.1199999999999992</v>
          </cell>
          <cell r="BA21">
            <v>0</v>
          </cell>
          <cell r="BB21" t="str">
            <v/>
          </cell>
          <cell r="BC21" t="str">
            <v/>
          </cell>
          <cell r="BD21">
            <v>3</v>
          </cell>
          <cell r="BE21" t="str">
            <v/>
          </cell>
          <cell r="BF21" t="str">
            <v>3</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t="str">
            <v/>
          </cell>
          <cell r="CR21" t="str">
            <v/>
          </cell>
          <cell r="CS21" t="str">
            <v/>
          </cell>
          <cell r="CT21" t="str">
            <v/>
          </cell>
          <cell r="CU21">
            <v>0</v>
          </cell>
          <cell r="CX21">
            <v>25.968511666666668</v>
          </cell>
          <cell r="CY21">
            <v>2.1660323200000007</v>
          </cell>
          <cell r="CZ21">
            <v>22.712216666666666</v>
          </cell>
          <cell r="DA21">
            <v>0</v>
          </cell>
          <cell r="DB21">
            <v>1.0902626800000008</v>
          </cell>
          <cell r="DE21">
            <v>2.0586428799999998</v>
          </cell>
          <cell r="DG21">
            <v>23.909868786666667</v>
          </cell>
          <cell r="DH21">
            <v>23.909868786666667</v>
          </cell>
          <cell r="DI21">
            <v>0</v>
          </cell>
          <cell r="DJ21">
            <v>0</v>
          </cell>
          <cell r="DK21">
            <v>0</v>
          </cell>
          <cell r="DL21">
            <v>0</v>
          </cell>
          <cell r="DM21">
            <v>0</v>
          </cell>
          <cell r="DN21">
            <v>23.909868786666667</v>
          </cell>
          <cell r="DS21">
            <v>0</v>
          </cell>
          <cell r="DT21">
            <v>8</v>
          </cell>
          <cell r="DU21">
            <v>10</v>
          </cell>
          <cell r="DV21">
            <v>5.9098687866666673</v>
          </cell>
          <cell r="DW21">
            <v>8</v>
          </cell>
          <cell r="DX21" t="str">
            <v/>
          </cell>
          <cell r="DY21">
            <v>2</v>
          </cell>
          <cell r="DZ21" t="str">
            <v/>
          </cell>
          <cell r="EA21" t="str">
            <v/>
          </cell>
          <cell r="EB21" t="str">
            <v>2</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v>3</v>
          </cell>
          <cell r="FJ21" t="str">
            <v/>
          </cell>
          <cell r="FK21" t="str">
            <v>3</v>
          </cell>
          <cell r="FN21">
            <v>25.968511666666668</v>
          </cell>
          <cell r="FO21">
            <v>0</v>
          </cell>
          <cell r="FP21">
            <v>0</v>
          </cell>
          <cell r="FQ21">
            <v>0</v>
          </cell>
          <cell r="FR21">
            <v>5.74</v>
          </cell>
          <cell r="FS21">
            <v>0</v>
          </cell>
          <cell r="FT21">
            <v>0</v>
          </cell>
          <cell r="FU21">
            <v>5.74</v>
          </cell>
          <cell r="FV21">
            <v>0</v>
          </cell>
          <cell r="FW21">
            <v>0</v>
          </cell>
          <cell r="FX21">
            <v>0</v>
          </cell>
          <cell r="FZ21">
            <v>0</v>
          </cell>
          <cell r="GA21">
            <v>0</v>
          </cell>
          <cell r="GB21">
            <v>0</v>
          </cell>
          <cell r="GC21">
            <v>0</v>
          </cell>
          <cell r="GD21">
            <v>0</v>
          </cell>
          <cell r="GE21">
            <v>0</v>
          </cell>
          <cell r="GF21">
            <v>0</v>
          </cell>
          <cell r="GG21">
            <v>0</v>
          </cell>
          <cell r="GH21">
            <v>0</v>
          </cell>
          <cell r="GI21">
            <v>0</v>
          </cell>
          <cell r="GJ21">
            <v>0</v>
          </cell>
          <cell r="GK21">
            <v>0</v>
          </cell>
          <cell r="GL21">
            <v>0</v>
          </cell>
          <cell r="GM21">
            <v>0</v>
          </cell>
          <cell r="GN21">
            <v>0</v>
          </cell>
          <cell r="GO21">
            <v>0</v>
          </cell>
          <cell r="GP21">
            <v>0</v>
          </cell>
          <cell r="GQ21">
            <v>0</v>
          </cell>
          <cell r="GR21">
            <v>0</v>
          </cell>
          <cell r="GS21">
            <v>0</v>
          </cell>
          <cell r="GT21">
            <v>0</v>
          </cell>
          <cell r="GU21">
            <v>0</v>
          </cell>
          <cell r="GV21">
            <v>0</v>
          </cell>
          <cell r="GW21">
            <v>0</v>
          </cell>
          <cell r="GX21">
            <v>0</v>
          </cell>
          <cell r="GY21">
            <v>0</v>
          </cell>
          <cell r="GZ21">
            <v>0</v>
          </cell>
          <cell r="HA21">
            <v>0</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0</v>
          </cell>
          <cell r="ID21">
            <v>0</v>
          </cell>
          <cell r="IE21">
            <v>0</v>
          </cell>
          <cell r="IF21">
            <v>0</v>
          </cell>
          <cell r="IG21">
            <v>0</v>
          </cell>
          <cell r="IH21">
            <v>0</v>
          </cell>
          <cell r="II21">
            <v>0</v>
          </cell>
          <cell r="IJ21">
            <v>0</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2021</v>
          </cell>
          <cell r="OM21">
            <v>2024</v>
          </cell>
          <cell r="ON21">
            <v>2023</v>
          </cell>
          <cell r="OO21">
            <v>2024</v>
          </cell>
          <cell r="OP21" t="str">
            <v>с</v>
          </cell>
          <cell r="OR21">
            <v>45390</v>
          </cell>
          <cell r="OT21">
            <v>31.162212995800001</v>
          </cell>
        </row>
        <row r="22">
          <cell r="A22" t="str">
            <v>M_Che425</v>
          </cell>
          <cell r="B22" t="str">
            <v>1.1.1.1.3</v>
          </cell>
          <cell r="C22"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v>
          </cell>
          <cell r="D22" t="str">
            <v>M_Che425</v>
          </cell>
          <cell r="E22">
            <v>4.4063809959999993</v>
          </cell>
          <cell r="H22">
            <v>0.64552667600000002</v>
          </cell>
          <cell r="J22">
            <v>3.7608543199999991</v>
          </cell>
          <cell r="K22">
            <v>3.7608543199999991</v>
          </cell>
          <cell r="L22">
            <v>0</v>
          </cell>
          <cell r="M22">
            <v>0</v>
          </cell>
          <cell r="N22">
            <v>0</v>
          </cell>
          <cell r="O22">
            <v>0</v>
          </cell>
          <cell r="P22">
            <v>0</v>
          </cell>
          <cell r="Q22">
            <v>0</v>
          </cell>
          <cell r="R22">
            <v>3.76085432</v>
          </cell>
          <cell r="S22">
            <v>0</v>
          </cell>
          <cell r="T22">
            <v>0</v>
          </cell>
          <cell r="U22">
            <v>0</v>
          </cell>
          <cell r="V22">
            <v>3.76085432</v>
          </cell>
          <cell r="W22">
            <v>0</v>
          </cell>
          <cell r="X22">
            <v>0</v>
          </cell>
          <cell r="Y22">
            <v>0</v>
          </cell>
          <cell r="Z22">
            <v>0</v>
          </cell>
          <cell r="AA22">
            <v>0</v>
          </cell>
          <cell r="AB22">
            <v>0</v>
          </cell>
          <cell r="AC22">
            <v>0</v>
          </cell>
          <cell r="AD22">
            <v>1.7099999999999997</v>
          </cell>
          <cell r="AE22">
            <v>0</v>
          </cell>
          <cell r="AF22">
            <v>0</v>
          </cell>
          <cell r="AG22">
            <v>0</v>
          </cell>
          <cell r="AH22">
            <v>1.7099999999999997</v>
          </cell>
          <cell r="AI22">
            <v>0</v>
          </cell>
          <cell r="AJ22">
            <v>1.9481999999999997</v>
          </cell>
          <cell r="AK22">
            <v>0</v>
          </cell>
          <cell r="AL22">
            <v>0</v>
          </cell>
          <cell r="AM22">
            <v>0</v>
          </cell>
          <cell r="AN22">
            <v>1.9481999999999997</v>
          </cell>
          <cell r="AO22">
            <v>0</v>
          </cell>
          <cell r="AP22">
            <v>0.1026543200000003</v>
          </cell>
          <cell r="AQ22">
            <v>0</v>
          </cell>
          <cell r="AR22">
            <v>0</v>
          </cell>
          <cell r="AS22">
            <v>0</v>
          </cell>
          <cell r="AT22">
            <v>0.1026543200000003</v>
          </cell>
          <cell r="AU22">
            <v>0</v>
          </cell>
          <cell r="AV22">
            <v>1.7099999999999997</v>
          </cell>
          <cell r="AW22">
            <v>0</v>
          </cell>
          <cell r="AX22">
            <v>0</v>
          </cell>
          <cell r="AY22">
            <v>0</v>
          </cell>
          <cell r="AZ22">
            <v>1.7099999999999997</v>
          </cell>
          <cell r="BA22">
            <v>0</v>
          </cell>
          <cell r="BB22" t="str">
            <v/>
          </cell>
          <cell r="BC22" t="str">
            <v/>
          </cell>
          <cell r="BD22">
            <v>3</v>
          </cell>
          <cell r="BE22" t="str">
            <v/>
          </cell>
          <cell r="BF22" t="str">
            <v>3</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t="str">
            <v/>
          </cell>
          <cell r="CR22" t="str">
            <v/>
          </cell>
          <cell r="CS22" t="str">
            <v/>
          </cell>
          <cell r="CT22" t="str">
            <v/>
          </cell>
          <cell r="CU22">
            <v>0</v>
          </cell>
          <cell r="CX22">
            <v>3.6719841666666664</v>
          </cell>
          <cell r="CY22">
            <v>0.56003160000000007</v>
          </cell>
          <cell r="CZ22">
            <v>2.3770341666666699</v>
          </cell>
          <cell r="DA22">
            <v>0</v>
          </cell>
          <cell r="DB22">
            <v>0.73491839999999642</v>
          </cell>
          <cell r="DE22">
            <v>0.5379389</v>
          </cell>
          <cell r="DG22">
            <v>3.1340452666666665</v>
          </cell>
          <cell r="DH22">
            <v>3.1340452666666665</v>
          </cell>
          <cell r="DI22">
            <v>0</v>
          </cell>
          <cell r="DJ22">
            <v>0</v>
          </cell>
          <cell r="DK22">
            <v>0</v>
          </cell>
          <cell r="DL22">
            <v>0</v>
          </cell>
          <cell r="DM22">
            <v>0</v>
          </cell>
          <cell r="DN22">
            <v>3.1340452666666665</v>
          </cell>
          <cell r="DS22">
            <v>0</v>
          </cell>
          <cell r="DT22">
            <v>1.5</v>
          </cell>
          <cell r="DU22">
            <v>1.63</v>
          </cell>
          <cell r="DV22">
            <v>4.0452666666666026E-3</v>
          </cell>
          <cell r="DW22">
            <v>1.5</v>
          </cell>
          <cell r="DX22">
            <v>1</v>
          </cell>
          <cell r="DY22">
            <v>2</v>
          </cell>
          <cell r="DZ22" t="str">
            <v/>
          </cell>
          <cell r="EA22" t="str">
            <v/>
          </cell>
          <cell r="EB22" t="str">
            <v>1 2</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v>1</v>
          </cell>
          <cell r="FH22">
            <v>2</v>
          </cell>
          <cell r="FI22">
            <v>3</v>
          </cell>
          <cell r="FJ22">
            <v>4</v>
          </cell>
          <cell r="FK22" t="str">
            <v>1 2 3 4</v>
          </cell>
          <cell r="FN22">
            <v>3.6719841666666664</v>
          </cell>
          <cell r="FO22">
            <v>0</v>
          </cell>
          <cell r="FP22">
            <v>0</v>
          </cell>
          <cell r="FQ22">
            <v>0</v>
          </cell>
          <cell r="FR22">
            <v>0.46</v>
          </cell>
          <cell r="FS22">
            <v>0</v>
          </cell>
          <cell r="FT22">
            <v>0</v>
          </cell>
          <cell r="FU22">
            <v>0.46</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0</v>
          </cell>
          <cell r="ID22">
            <v>0</v>
          </cell>
          <cell r="IE22">
            <v>0</v>
          </cell>
          <cell r="IF22">
            <v>0</v>
          </cell>
          <cell r="IG22">
            <v>0</v>
          </cell>
          <cell r="IH22">
            <v>0</v>
          </cell>
          <cell r="II22">
            <v>0</v>
          </cell>
          <cell r="IJ22">
            <v>0</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2023</v>
          </cell>
          <cell r="OO22">
            <v>2024</v>
          </cell>
          <cell r="OP22" t="str">
            <v>с</v>
          </cell>
          <cell r="OR22">
            <v>45390</v>
          </cell>
          <cell r="OT22">
            <v>4.4063809959999993</v>
          </cell>
        </row>
        <row r="23">
          <cell r="A23" t="str">
            <v>M_Che426</v>
          </cell>
          <cell r="B23" t="str">
            <v>1.1.1.1.3</v>
          </cell>
          <cell r="C23"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v>
          </cell>
          <cell r="D23" t="str">
            <v>M_Che426</v>
          </cell>
          <cell r="E23">
            <v>65.617463011200002</v>
          </cell>
          <cell r="H23">
            <v>1.8196364792000002</v>
          </cell>
          <cell r="J23">
            <v>63.797826532000002</v>
          </cell>
          <cell r="K23">
            <v>63.797826532000002</v>
          </cell>
          <cell r="L23">
            <v>0</v>
          </cell>
          <cell r="M23">
            <v>0</v>
          </cell>
          <cell r="N23">
            <v>0</v>
          </cell>
          <cell r="O23">
            <v>0</v>
          </cell>
          <cell r="P23">
            <v>0</v>
          </cell>
          <cell r="Q23">
            <v>0</v>
          </cell>
          <cell r="R23">
            <v>63.797826532000002</v>
          </cell>
          <cell r="S23">
            <v>0</v>
          </cell>
          <cell r="T23">
            <v>0</v>
          </cell>
          <cell r="U23">
            <v>0</v>
          </cell>
          <cell r="V23">
            <v>63.797826532000002</v>
          </cell>
          <cell r="W23">
            <v>0</v>
          </cell>
          <cell r="X23">
            <v>11.399999999999999</v>
          </cell>
          <cell r="Y23">
            <v>0</v>
          </cell>
          <cell r="Z23">
            <v>0</v>
          </cell>
          <cell r="AA23">
            <v>0</v>
          </cell>
          <cell r="AB23">
            <v>11.399999999999999</v>
          </cell>
          <cell r="AC23">
            <v>0</v>
          </cell>
          <cell r="AD23">
            <v>14.279999999999998</v>
          </cell>
          <cell r="AE23">
            <v>0</v>
          </cell>
          <cell r="AF23">
            <v>0</v>
          </cell>
          <cell r="AG23">
            <v>0</v>
          </cell>
          <cell r="AH23">
            <v>14.279999999999998</v>
          </cell>
          <cell r="AI23">
            <v>0</v>
          </cell>
          <cell r="AJ23">
            <v>23.519999999999996</v>
          </cell>
          <cell r="AK23">
            <v>0</v>
          </cell>
          <cell r="AL23">
            <v>0</v>
          </cell>
          <cell r="AM23">
            <v>0</v>
          </cell>
          <cell r="AN23">
            <v>23.519999999999996</v>
          </cell>
          <cell r="AO23">
            <v>0</v>
          </cell>
          <cell r="AP23">
            <v>14.597826532000013</v>
          </cell>
          <cell r="AQ23">
            <v>0</v>
          </cell>
          <cell r="AR23">
            <v>0</v>
          </cell>
          <cell r="AS23">
            <v>0</v>
          </cell>
          <cell r="AT23">
            <v>14.597826532000013</v>
          </cell>
          <cell r="AU23">
            <v>0</v>
          </cell>
          <cell r="AV23">
            <v>14.279999999999998</v>
          </cell>
          <cell r="AW23">
            <v>0</v>
          </cell>
          <cell r="AX23">
            <v>0</v>
          </cell>
          <cell r="AY23">
            <v>0</v>
          </cell>
          <cell r="AZ23">
            <v>14.279999999999998</v>
          </cell>
          <cell r="BA23">
            <v>0</v>
          </cell>
          <cell r="BB23">
            <v>1</v>
          </cell>
          <cell r="BC23" t="str">
            <v/>
          </cell>
          <cell r="BD23">
            <v>3</v>
          </cell>
          <cell r="BE23" t="str">
            <v/>
          </cell>
          <cell r="BF23" t="str">
            <v>1 3</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1</v>
          </cell>
          <cell r="CR23" t="str">
            <v/>
          </cell>
          <cell r="CS23" t="str">
            <v/>
          </cell>
          <cell r="CT23" t="str">
            <v/>
          </cell>
          <cell r="CU23" t="str">
            <v>1</v>
          </cell>
          <cell r="CX23">
            <v>54.681218333333334</v>
          </cell>
          <cell r="CY23">
            <v>1.6636230400000003</v>
          </cell>
          <cell r="CZ23">
            <v>49.690829999999998</v>
          </cell>
          <cell r="DA23">
            <v>2.2278333333333337E-2</v>
          </cell>
          <cell r="DB23">
            <v>3.3044869600000029</v>
          </cell>
          <cell r="DE23">
            <v>5.5162558900000001</v>
          </cell>
          <cell r="DG23">
            <v>53.164855443333337</v>
          </cell>
          <cell r="DH23">
            <v>53.164855443333337</v>
          </cell>
          <cell r="DI23">
            <v>0</v>
          </cell>
          <cell r="DJ23">
            <v>0</v>
          </cell>
          <cell r="DK23">
            <v>0</v>
          </cell>
          <cell r="DL23">
            <v>0</v>
          </cell>
          <cell r="DM23">
            <v>0</v>
          </cell>
          <cell r="DN23">
            <v>53.164855443333337</v>
          </cell>
          <cell r="DS23">
            <v>10</v>
          </cell>
          <cell r="DT23">
            <v>12</v>
          </cell>
          <cell r="DU23">
            <v>20</v>
          </cell>
          <cell r="DV23">
            <v>11.164855443333337</v>
          </cell>
          <cell r="DW23">
            <v>12</v>
          </cell>
          <cell r="DX23" t="str">
            <v/>
          </cell>
          <cell r="DY23" t="str">
            <v/>
          </cell>
          <cell r="DZ23" t="str">
            <v/>
          </cell>
          <cell r="EA23" t="str">
            <v/>
          </cell>
          <cell r="EB23">
            <v>0</v>
          </cell>
          <cell r="EC23">
            <v>3.9998930000000001</v>
          </cell>
          <cell r="ED23">
            <v>0</v>
          </cell>
          <cell r="EE23">
            <v>3.9998930000000001</v>
          </cell>
          <cell r="EF23">
            <v>0</v>
          </cell>
          <cell r="EG23">
            <v>0</v>
          </cell>
          <cell r="EH23">
            <v>0</v>
          </cell>
          <cell r="EI23">
            <v>0</v>
          </cell>
          <cell r="EJ23">
            <v>0</v>
          </cell>
          <cell r="EK23">
            <v>0</v>
          </cell>
          <cell r="EL23">
            <v>0</v>
          </cell>
          <cell r="EM23">
            <v>3.9998930000000001</v>
          </cell>
          <cell r="EN23">
            <v>0</v>
          </cell>
          <cell r="EO23">
            <v>3.9998930000000001</v>
          </cell>
          <cell r="EP23">
            <v>0</v>
          </cell>
          <cell r="EQ23">
            <v>0</v>
          </cell>
          <cell r="ER23">
            <v>0</v>
          </cell>
          <cell r="ES23">
            <v>0</v>
          </cell>
          <cell r="ET23">
            <v>0</v>
          </cell>
          <cell r="EU23">
            <v>0</v>
          </cell>
          <cell r="EV23">
            <v>0</v>
          </cell>
          <cell r="EW23">
            <v>0</v>
          </cell>
          <cell r="EX23">
            <v>0</v>
          </cell>
          <cell r="EY23">
            <v>0</v>
          </cell>
          <cell r="EZ23">
            <v>0</v>
          </cell>
          <cell r="FA23">
            <v>0</v>
          </cell>
          <cell r="FB23">
            <v>3.9998930000000001</v>
          </cell>
          <cell r="FC23">
            <v>0</v>
          </cell>
          <cell r="FD23">
            <v>3.9998930000000001</v>
          </cell>
          <cell r="FE23">
            <v>0</v>
          </cell>
          <cell r="FF23">
            <v>0</v>
          </cell>
          <cell r="FG23">
            <v>1</v>
          </cell>
          <cell r="FH23">
            <v>2</v>
          </cell>
          <cell r="FI23">
            <v>3</v>
          </cell>
          <cell r="FJ23">
            <v>4</v>
          </cell>
          <cell r="FK23" t="str">
            <v>1 2 3 4</v>
          </cell>
          <cell r="FN23">
            <v>54.681218333333334</v>
          </cell>
          <cell r="FO23">
            <v>0</v>
          </cell>
          <cell r="FP23">
            <v>0</v>
          </cell>
          <cell r="FQ23">
            <v>0</v>
          </cell>
          <cell r="FR23">
            <v>13.395</v>
          </cell>
          <cell r="FS23">
            <v>10.275</v>
          </cell>
          <cell r="FT23">
            <v>0</v>
          </cell>
          <cell r="FU23">
            <v>3.12</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0</v>
          </cell>
          <cell r="ID23">
            <v>0</v>
          </cell>
          <cell r="IE23">
            <v>0</v>
          </cell>
          <cell r="IF23">
            <v>0</v>
          </cell>
          <cell r="IG23">
            <v>0</v>
          </cell>
          <cell r="IH23">
            <v>0</v>
          </cell>
          <cell r="II23">
            <v>0</v>
          </cell>
          <cell r="IJ23">
            <v>0</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2023</v>
          </cell>
          <cell r="OO23">
            <v>2024</v>
          </cell>
          <cell r="OP23" t="str">
            <v>с</v>
          </cell>
          <cell r="OR23">
            <v>45390</v>
          </cell>
          <cell r="OT23">
            <v>65.617463011200002</v>
          </cell>
        </row>
        <row r="24">
          <cell r="A24" t="str">
            <v>M_Che427</v>
          </cell>
          <cell r="B24" t="str">
            <v>1.1.1.1.3</v>
          </cell>
          <cell r="C24" t="str">
            <v xml:space="preserve">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v>
          </cell>
          <cell r="D24" t="str">
            <v>M_Che427</v>
          </cell>
          <cell r="E24">
            <v>238.1023119992</v>
          </cell>
          <cell r="H24">
            <v>125.9571517432</v>
          </cell>
          <cell r="J24">
            <v>232.01255414799999</v>
          </cell>
          <cell r="K24">
            <v>232.01255414799999</v>
          </cell>
          <cell r="L24">
            <v>0</v>
          </cell>
          <cell r="M24">
            <v>0</v>
          </cell>
          <cell r="N24">
            <v>0</v>
          </cell>
          <cell r="O24">
            <v>0</v>
          </cell>
          <cell r="P24">
            <v>0</v>
          </cell>
          <cell r="Q24">
            <v>0</v>
          </cell>
          <cell r="R24">
            <v>153.70789260399997</v>
          </cell>
          <cell r="S24">
            <v>0</v>
          </cell>
          <cell r="T24">
            <v>0</v>
          </cell>
          <cell r="U24">
            <v>0</v>
          </cell>
          <cell r="V24">
            <v>153.70789260399997</v>
          </cell>
          <cell r="W24">
            <v>0</v>
          </cell>
          <cell r="X24">
            <v>22.799999999999997</v>
          </cell>
          <cell r="Y24">
            <v>0</v>
          </cell>
          <cell r="Z24">
            <v>0</v>
          </cell>
          <cell r="AA24">
            <v>0</v>
          </cell>
          <cell r="AB24">
            <v>22.799999999999997</v>
          </cell>
          <cell r="AC24">
            <v>0</v>
          </cell>
          <cell r="AD24">
            <v>69.599999999999994</v>
          </cell>
          <cell r="AE24">
            <v>0</v>
          </cell>
          <cell r="AF24">
            <v>0</v>
          </cell>
          <cell r="AG24">
            <v>0</v>
          </cell>
          <cell r="AH24">
            <v>69.599999999999994</v>
          </cell>
          <cell r="AI24">
            <v>0</v>
          </cell>
          <cell r="AJ24">
            <v>60</v>
          </cell>
          <cell r="AK24">
            <v>0</v>
          </cell>
          <cell r="AL24">
            <v>0</v>
          </cell>
          <cell r="AM24">
            <v>0</v>
          </cell>
          <cell r="AN24">
            <v>60</v>
          </cell>
          <cell r="AO24">
            <v>0</v>
          </cell>
          <cell r="AP24">
            <v>1.3078926039999885</v>
          </cell>
          <cell r="AQ24">
            <v>0</v>
          </cell>
          <cell r="AR24">
            <v>0</v>
          </cell>
          <cell r="AS24">
            <v>0</v>
          </cell>
          <cell r="AT24">
            <v>1.3078926039999885</v>
          </cell>
          <cell r="AU24">
            <v>0</v>
          </cell>
          <cell r="AV24">
            <v>69.599999999999994</v>
          </cell>
          <cell r="AW24">
            <v>0</v>
          </cell>
          <cell r="AX24">
            <v>0</v>
          </cell>
          <cell r="AY24">
            <v>0</v>
          </cell>
          <cell r="AZ24">
            <v>69.599999999999994</v>
          </cell>
          <cell r="BA24">
            <v>0</v>
          </cell>
          <cell r="BB24">
            <v>1</v>
          </cell>
          <cell r="BC24" t="str">
            <v/>
          </cell>
          <cell r="BD24">
            <v>3</v>
          </cell>
          <cell r="BE24" t="str">
            <v/>
          </cell>
          <cell r="BF24" t="str">
            <v>1 3</v>
          </cell>
          <cell r="BG24">
            <v>119.867393892</v>
          </cell>
          <cell r="BH24">
            <v>0</v>
          </cell>
          <cell r="BI24">
            <v>0</v>
          </cell>
          <cell r="BJ24">
            <v>0</v>
          </cell>
          <cell r="BK24">
            <v>119.867393892</v>
          </cell>
          <cell r="BL24">
            <v>0</v>
          </cell>
          <cell r="BM24">
            <v>68.046512792000001</v>
          </cell>
          <cell r="BN24">
            <v>0</v>
          </cell>
          <cell r="BO24">
            <v>0</v>
          </cell>
          <cell r="BP24">
            <v>0</v>
          </cell>
          <cell r="BQ24">
            <v>68.046512792000001</v>
          </cell>
          <cell r="BR24">
            <v>0</v>
          </cell>
          <cell r="BS24">
            <v>51.820881100000001</v>
          </cell>
          <cell r="BT24">
            <v>0</v>
          </cell>
          <cell r="BU24">
            <v>0</v>
          </cell>
          <cell r="BV24">
            <v>0</v>
          </cell>
          <cell r="BW24">
            <v>51.820881100000001</v>
          </cell>
          <cell r="BX24">
            <v>0</v>
          </cell>
          <cell r="BY24">
            <v>0</v>
          </cell>
          <cell r="BZ24">
            <v>0</v>
          </cell>
          <cell r="CA24">
            <v>0</v>
          </cell>
          <cell r="CB24">
            <v>0</v>
          </cell>
          <cell r="CC24">
            <v>0</v>
          </cell>
          <cell r="CD24">
            <v>0</v>
          </cell>
          <cell r="CE24">
            <v>0</v>
          </cell>
          <cell r="CF24">
            <v>0</v>
          </cell>
          <cell r="CG24">
            <v>0</v>
          </cell>
          <cell r="CH24">
            <v>0</v>
          </cell>
          <cell r="CI24">
            <v>0</v>
          </cell>
          <cell r="CJ24">
            <v>0</v>
          </cell>
          <cell r="CK24">
            <v>51.820881100000001</v>
          </cell>
          <cell r="CL24">
            <v>0</v>
          </cell>
          <cell r="CM24">
            <v>0</v>
          </cell>
          <cell r="CN24">
            <v>0</v>
          </cell>
          <cell r="CO24">
            <v>51.820881100000001</v>
          </cell>
          <cell r="CP24">
            <v>0</v>
          </cell>
          <cell r="CQ24">
            <v>1</v>
          </cell>
          <cell r="CR24" t="str">
            <v/>
          </cell>
          <cell r="CS24" t="str">
            <v/>
          </cell>
          <cell r="CT24" t="str">
            <v/>
          </cell>
          <cell r="CU24" t="str">
            <v>1</v>
          </cell>
          <cell r="CX24">
            <v>198.41859333333335</v>
          </cell>
          <cell r="CY24">
            <v>6.8633380499999994</v>
          </cell>
          <cell r="CZ24">
            <v>21.092093333333334</v>
          </cell>
          <cell r="DA24">
            <v>138.84068083333332</v>
          </cell>
          <cell r="DB24">
            <v>31.622481116666687</v>
          </cell>
          <cell r="DE24">
            <v>135.02426781</v>
          </cell>
          <cell r="DG24">
            <v>193.34379512333334</v>
          </cell>
          <cell r="DH24">
            <v>193.34379512333334</v>
          </cell>
          <cell r="DI24">
            <v>0</v>
          </cell>
          <cell r="DJ24">
            <v>0</v>
          </cell>
          <cell r="DK24">
            <v>0</v>
          </cell>
          <cell r="DL24">
            <v>0</v>
          </cell>
          <cell r="DM24">
            <v>0</v>
          </cell>
          <cell r="DN24">
            <v>193.34379512333334</v>
          </cell>
          <cell r="DS24">
            <v>20</v>
          </cell>
          <cell r="DT24">
            <v>60</v>
          </cell>
          <cell r="DU24">
            <v>85</v>
          </cell>
          <cell r="DV24">
            <v>28.343795123333337</v>
          </cell>
          <cell r="DW24">
            <v>60</v>
          </cell>
          <cell r="DX24" t="str">
            <v/>
          </cell>
          <cell r="DY24" t="str">
            <v/>
          </cell>
          <cell r="DZ24" t="str">
            <v/>
          </cell>
          <cell r="EA24" t="str">
            <v/>
          </cell>
          <cell r="EB24">
            <v>0</v>
          </cell>
          <cell r="EC24">
            <v>129.94946959999999</v>
          </cell>
          <cell r="ED24">
            <v>0</v>
          </cell>
          <cell r="EE24">
            <v>5.0876010000000003</v>
          </cell>
          <cell r="EF24">
            <v>124.86186859999999</v>
          </cell>
          <cell r="EG24">
            <v>0</v>
          </cell>
          <cell r="EH24">
            <v>70.881784159999995</v>
          </cell>
          <cell r="EI24">
            <v>0</v>
          </cell>
          <cell r="EJ24">
            <v>0</v>
          </cell>
          <cell r="EK24">
            <v>70.881784159999995</v>
          </cell>
          <cell r="EL24">
            <v>0</v>
          </cell>
          <cell r="EM24">
            <v>59.067685439999998</v>
          </cell>
          <cell r="EN24">
            <v>0</v>
          </cell>
          <cell r="EO24">
            <v>5.0876010000000003</v>
          </cell>
          <cell r="EP24">
            <v>53.980084439999999</v>
          </cell>
          <cell r="EQ24">
            <v>0</v>
          </cell>
          <cell r="ER24">
            <v>0</v>
          </cell>
          <cell r="ES24">
            <v>0</v>
          </cell>
          <cell r="ET24">
            <v>0</v>
          </cell>
          <cell r="EU24">
            <v>0</v>
          </cell>
          <cell r="EV24">
            <v>0</v>
          </cell>
          <cell r="EW24">
            <v>0</v>
          </cell>
          <cell r="EX24">
            <v>0</v>
          </cell>
          <cell r="EY24">
            <v>0</v>
          </cell>
          <cell r="EZ24">
            <v>0</v>
          </cell>
          <cell r="FA24">
            <v>0</v>
          </cell>
          <cell r="FB24">
            <v>59.067685439999998</v>
          </cell>
          <cell r="FC24">
            <v>0</v>
          </cell>
          <cell r="FD24">
            <v>5.0876010000000003</v>
          </cell>
          <cell r="FE24">
            <v>53.980084439999999</v>
          </cell>
          <cell r="FF24">
            <v>0</v>
          </cell>
          <cell r="FG24">
            <v>1</v>
          </cell>
          <cell r="FH24">
            <v>2</v>
          </cell>
          <cell r="FI24">
            <v>3</v>
          </cell>
          <cell r="FJ24">
            <v>4</v>
          </cell>
          <cell r="FK24" t="str">
            <v>1 2 3 4</v>
          </cell>
          <cell r="FN24">
            <v>198.41859333333335</v>
          </cell>
          <cell r="FO24">
            <v>0</v>
          </cell>
          <cell r="FP24">
            <v>12.6</v>
          </cell>
          <cell r="FQ24">
            <v>0</v>
          </cell>
          <cell r="FR24">
            <v>0</v>
          </cell>
          <cell r="FS24">
            <v>0</v>
          </cell>
          <cell r="FT24">
            <v>0</v>
          </cell>
          <cell r="FU24">
            <v>0</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0</v>
          </cell>
          <cell r="ID24">
            <v>0</v>
          </cell>
          <cell r="IE24">
            <v>0</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R24">
            <v>45390</v>
          </cell>
          <cell r="OT24">
            <v>238.1023119992</v>
          </cell>
        </row>
        <row r="25">
          <cell r="A25" t="str">
            <v>Г</v>
          </cell>
          <cell r="B25" t="str">
            <v>1.1.1.2</v>
          </cell>
          <cell r="C25" t="str">
            <v>Технологическое присоединение объектов электросетевого хозяйства всего, в том числе:</v>
          </cell>
          <cell r="D25" t="str">
            <v>Г</v>
          </cell>
          <cell r="E25">
            <v>0</v>
          </cell>
          <cell r="H25">
            <v>0</v>
          </cell>
          <cell r="J25">
            <v>2455.9926644699999</v>
          </cell>
          <cell r="K25">
            <v>0</v>
          </cell>
          <cell r="L25">
            <v>2455.9926644699999</v>
          </cell>
          <cell r="M25">
            <v>999.58759440000017</v>
          </cell>
          <cell r="N25">
            <v>0</v>
          </cell>
          <cell r="O25">
            <v>199.96046895000003</v>
          </cell>
          <cell r="P25">
            <v>69.464734550000003</v>
          </cell>
          <cell r="Q25">
            <v>1186.9798665699998</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t="str">
            <v/>
          </cell>
          <cell r="CR25" t="str">
            <v/>
          </cell>
          <cell r="CS25" t="str">
            <v/>
          </cell>
          <cell r="CT25" t="str">
            <v/>
          </cell>
          <cell r="CU25">
            <v>0</v>
          </cell>
          <cell r="CX25">
            <v>11773.071493446381</v>
          </cell>
          <cell r="CY25">
            <v>2007.6103241393257</v>
          </cell>
          <cell r="CZ25">
            <v>3841.5348877713004</v>
          </cell>
          <cell r="DA25">
            <v>3963.2928893735866</v>
          </cell>
          <cell r="DB25">
            <v>1960.6333921621663</v>
          </cell>
          <cell r="DE25">
            <v>0</v>
          </cell>
          <cell r="DG25">
            <v>1858.2327315399998</v>
          </cell>
          <cell r="DH25">
            <v>0</v>
          </cell>
          <cell r="DI25">
            <v>1858.2327315399998</v>
          </cell>
          <cell r="DJ25">
            <v>591.40477412999996</v>
          </cell>
          <cell r="DK25">
            <v>443.57690142000001</v>
          </cell>
          <cell r="DL25">
            <v>711.97321601999988</v>
          </cell>
          <cell r="DM25">
            <v>111.27783997</v>
          </cell>
          <cell r="DN25">
            <v>7287.9116630170756</v>
          </cell>
          <cell r="DS25">
            <v>457.4</v>
          </cell>
          <cell r="DT25">
            <v>1398.5</v>
          </cell>
          <cell r="DU25">
            <v>1496.3844160049637</v>
          </cell>
          <cell r="DV25">
            <v>3935.6272470121125</v>
          </cell>
          <cell r="DW25">
            <v>1398.5</v>
          </cell>
          <cell r="DX25" t="str">
            <v/>
          </cell>
          <cell r="DY25" t="str">
            <v/>
          </cell>
          <cell r="DZ25" t="str">
            <v/>
          </cell>
          <cell r="EA25" t="str">
            <v/>
          </cell>
          <cell r="EB25">
            <v>0</v>
          </cell>
          <cell r="EC25">
            <v>381.27780788000001</v>
          </cell>
          <cell r="ED25">
            <v>195.56735697000005</v>
          </cell>
          <cell r="EE25">
            <v>22.006682420000001</v>
          </cell>
          <cell r="EF25">
            <v>155.14677308</v>
          </cell>
          <cell r="EG25">
            <v>8.5569954100000007</v>
          </cell>
          <cell r="EH25">
            <v>77.123455160000006</v>
          </cell>
          <cell r="EI25">
            <v>7.1553000000000005E-2</v>
          </cell>
          <cell r="EJ25">
            <v>1.69555777</v>
          </cell>
          <cell r="EK25">
            <v>71.096784159999999</v>
          </cell>
          <cell r="EL25">
            <v>4.2595602299999999</v>
          </cell>
          <cell r="EM25">
            <v>304.15435272000002</v>
          </cell>
          <cell r="EN25">
            <v>195.49580397000003</v>
          </cell>
          <cell r="EO25">
            <v>20.31112465</v>
          </cell>
          <cell r="EP25">
            <v>84.049988920000004</v>
          </cell>
          <cell r="EQ25">
            <v>4.2974351799999999</v>
          </cell>
          <cell r="ER25">
            <v>195.49580397000003</v>
          </cell>
          <cell r="ES25">
            <v>0</v>
          </cell>
          <cell r="ET25">
            <v>0</v>
          </cell>
          <cell r="EU25">
            <v>0</v>
          </cell>
          <cell r="EV25">
            <v>0</v>
          </cell>
          <cell r="EW25">
            <v>0</v>
          </cell>
          <cell r="EX25">
            <v>0</v>
          </cell>
          <cell r="EY25">
            <v>0</v>
          </cell>
          <cell r="EZ25">
            <v>0</v>
          </cell>
          <cell r="FA25">
            <v>0</v>
          </cell>
          <cell r="FB25">
            <v>304.15435272000002</v>
          </cell>
          <cell r="FC25">
            <v>195.49580397000003</v>
          </cell>
          <cell r="FD25">
            <v>20.31112465</v>
          </cell>
          <cell r="FE25">
            <v>84.049988920000004</v>
          </cell>
          <cell r="FF25">
            <v>4.2974351799999999</v>
          </cell>
          <cell r="FG25">
            <v>1</v>
          </cell>
          <cell r="FH25">
            <v>2</v>
          </cell>
          <cell r="FI25">
            <v>3</v>
          </cell>
          <cell r="FJ25" t="str">
            <v/>
          </cell>
          <cell r="FK25" t="str">
            <v>1 2 3</v>
          </cell>
          <cell r="FN25">
            <v>11773.071493446381</v>
          </cell>
          <cell r="FO25">
            <v>0</v>
          </cell>
          <cell r="FP25">
            <v>291.60899999999998</v>
          </cell>
          <cell r="FQ25">
            <v>0</v>
          </cell>
          <cell r="FR25">
            <v>2020.682</v>
          </cell>
          <cell r="FS25">
            <v>1892.0920000000001</v>
          </cell>
          <cell r="FT25">
            <v>72.739999999999995</v>
          </cell>
          <cell r="FU25">
            <v>55.85</v>
          </cell>
          <cell r="FV25">
            <v>202321</v>
          </cell>
          <cell r="FW25">
            <v>0</v>
          </cell>
          <cell r="FX25">
            <v>202321</v>
          </cell>
          <cell r="FZ25">
            <v>1199.2375608699999</v>
          </cell>
          <cell r="GA25">
            <v>0</v>
          </cell>
          <cell r="GB25">
            <v>36.483000000000004</v>
          </cell>
          <cell r="GC25">
            <v>0</v>
          </cell>
          <cell r="GD25">
            <v>545.12599999999998</v>
          </cell>
          <cell r="GE25">
            <v>545.12599999999998</v>
          </cell>
          <cell r="GF25">
            <v>0</v>
          </cell>
          <cell r="GG25">
            <v>0</v>
          </cell>
          <cell r="GH25">
            <v>13857</v>
          </cell>
          <cell r="GI25">
            <v>0</v>
          </cell>
          <cell r="GJ25">
            <v>13857</v>
          </cell>
          <cell r="GK25">
            <v>8308.9885183167862</v>
          </cell>
          <cell r="GL25">
            <v>0</v>
          </cell>
          <cell r="GM25">
            <v>81.175999999999988</v>
          </cell>
          <cell r="GN25">
            <v>0</v>
          </cell>
          <cell r="GO25">
            <v>1379.5060000000001</v>
          </cell>
          <cell r="GP25">
            <v>0</v>
          </cell>
          <cell r="GQ25">
            <v>0</v>
          </cell>
          <cell r="GR25">
            <v>0</v>
          </cell>
          <cell r="GS25">
            <v>164119</v>
          </cell>
          <cell r="GT25">
            <v>0</v>
          </cell>
          <cell r="GU25">
            <v>164119</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8308.9885183167862</v>
          </cell>
          <cell r="ID25">
            <v>0</v>
          </cell>
          <cell r="IE25">
            <v>81.175999999999988</v>
          </cell>
          <cell r="IF25">
            <v>0</v>
          </cell>
          <cell r="IG25">
            <v>1379.5060000000001</v>
          </cell>
          <cell r="IH25">
            <v>0</v>
          </cell>
          <cell r="II25">
            <v>0</v>
          </cell>
          <cell r="IJ25">
            <v>0</v>
          </cell>
          <cell r="IK25">
            <v>164119</v>
          </cell>
          <cell r="IL25">
            <v>0</v>
          </cell>
          <cell r="IM25">
            <v>164119</v>
          </cell>
          <cell r="IN25">
            <v>0</v>
          </cell>
          <cell r="IO25">
            <v>0</v>
          </cell>
          <cell r="IP25">
            <v>0</v>
          </cell>
          <cell r="IQ25">
            <v>0</v>
          </cell>
          <cell r="IR25">
            <v>0</v>
          </cell>
          <cell r="IS25">
            <v>0</v>
          </cell>
          <cell r="IT25">
            <v>0</v>
          </cell>
          <cell r="IU25">
            <v>0</v>
          </cell>
          <cell r="IV25">
            <v>0</v>
          </cell>
          <cell r="IW25">
            <v>0</v>
          </cell>
          <cell r="IX25">
            <v>0</v>
          </cell>
          <cell r="IY25">
            <v>121.90338826000001</v>
          </cell>
          <cell r="IZ25">
            <v>0</v>
          </cell>
          <cell r="JA25">
            <v>0</v>
          </cell>
          <cell r="JB25">
            <v>0</v>
          </cell>
          <cell r="JC25">
            <v>0</v>
          </cell>
          <cell r="JD25">
            <v>0</v>
          </cell>
          <cell r="JE25">
            <v>0</v>
          </cell>
          <cell r="JF25">
            <v>0</v>
          </cell>
          <cell r="JG25">
            <v>273</v>
          </cell>
          <cell r="JH25">
            <v>0</v>
          </cell>
          <cell r="JI25">
            <v>273</v>
          </cell>
          <cell r="JJ25">
            <v>6.3401916800000002</v>
          </cell>
          <cell r="JK25">
            <v>0</v>
          </cell>
          <cell r="JL25">
            <v>0</v>
          </cell>
          <cell r="JM25">
            <v>0</v>
          </cell>
          <cell r="JN25">
            <v>0</v>
          </cell>
          <cell r="JO25">
            <v>0</v>
          </cell>
          <cell r="JP25">
            <v>0</v>
          </cell>
          <cell r="JQ25">
            <v>0</v>
          </cell>
          <cell r="JR25">
            <v>22</v>
          </cell>
          <cell r="JS25">
            <v>0</v>
          </cell>
          <cell r="JT25">
            <v>22</v>
          </cell>
          <cell r="JU25">
            <v>115.56319658000001</v>
          </cell>
          <cell r="JV25">
            <v>0</v>
          </cell>
          <cell r="JW25">
            <v>0</v>
          </cell>
          <cell r="JX25">
            <v>0</v>
          </cell>
          <cell r="JY25">
            <v>0</v>
          </cell>
          <cell r="JZ25">
            <v>0</v>
          </cell>
          <cell r="KA25">
            <v>0</v>
          </cell>
          <cell r="KB25">
            <v>0</v>
          </cell>
          <cell r="KC25">
            <v>251</v>
          </cell>
          <cell r="KD25">
            <v>0</v>
          </cell>
          <cell r="KE25">
            <v>251</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115.56319658000001</v>
          </cell>
          <cell r="LC25">
            <v>0</v>
          </cell>
          <cell r="LD25">
            <v>0</v>
          </cell>
          <cell r="LE25">
            <v>0</v>
          </cell>
          <cell r="LF25">
            <v>0</v>
          </cell>
          <cell r="LG25">
            <v>0</v>
          </cell>
          <cell r="LH25">
            <v>0</v>
          </cell>
          <cell r="LI25">
            <v>0</v>
          </cell>
          <cell r="LJ25">
            <v>251</v>
          </cell>
          <cell r="LK25">
            <v>0</v>
          </cell>
          <cell r="LL25">
            <v>251</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t="str">
            <v>нд</v>
          </cell>
          <cell r="OM25" t="str">
            <v>нд</v>
          </cell>
          <cell r="ON25" t="str">
            <v>нд</v>
          </cell>
          <cell r="OO25" t="str">
            <v>нд</v>
          </cell>
          <cell r="OP25" t="str">
            <v>нд</v>
          </cell>
          <cell r="OR25" t="str">
            <v>нд</v>
          </cell>
          <cell r="OT25">
            <v>15637.185665075769</v>
          </cell>
        </row>
        <row r="26">
          <cell r="A26" t="str">
            <v>Г</v>
          </cell>
          <cell r="B26" t="str">
            <v>1.1.1.2.1</v>
          </cell>
          <cell r="C26" t="str">
            <v>Технологическое присоединение объектов электросетевого хозяйства, принадлежащих  иным сетевым организациям и иным лицам, всего, в том числе:</v>
          </cell>
          <cell r="D26" t="str">
            <v>Г</v>
          </cell>
          <cell r="E26">
            <v>0</v>
          </cell>
          <cell r="H26">
            <v>0</v>
          </cell>
          <cell r="J26">
            <v>2455.9926644699999</v>
          </cell>
          <cell r="K26">
            <v>0</v>
          </cell>
          <cell r="L26">
            <v>2455.9926644699999</v>
          </cell>
          <cell r="M26">
            <v>999.58759440000017</v>
          </cell>
          <cell r="N26">
            <v>0</v>
          </cell>
          <cell r="O26">
            <v>199.96046895000003</v>
          </cell>
          <cell r="P26">
            <v>69.464734550000003</v>
          </cell>
          <cell r="Q26">
            <v>1186.9798665699998</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t="str">
            <v/>
          </cell>
          <cell r="CR26" t="str">
            <v/>
          </cell>
          <cell r="CS26" t="str">
            <v/>
          </cell>
          <cell r="CT26" t="str">
            <v/>
          </cell>
          <cell r="CU26">
            <v>0</v>
          </cell>
          <cell r="CX26">
            <v>11773.071493446381</v>
          </cell>
          <cell r="CY26">
            <v>2007.6103241393257</v>
          </cell>
          <cell r="CZ26">
            <v>3841.5348877713004</v>
          </cell>
          <cell r="DA26">
            <v>3963.2928893735866</v>
          </cell>
          <cell r="DB26">
            <v>1960.6333921621663</v>
          </cell>
          <cell r="DE26">
            <v>0</v>
          </cell>
          <cell r="DG26">
            <v>1858.2327315399998</v>
          </cell>
          <cell r="DH26">
            <v>0</v>
          </cell>
          <cell r="DI26">
            <v>1858.2327315399998</v>
          </cell>
          <cell r="DJ26">
            <v>591.40477412999996</v>
          </cell>
          <cell r="DK26">
            <v>443.57690142000001</v>
          </cell>
          <cell r="DL26">
            <v>711.97321601999988</v>
          </cell>
          <cell r="DM26">
            <v>111.27783997</v>
          </cell>
          <cell r="DN26">
            <v>7287.9116630170756</v>
          </cell>
          <cell r="DS26">
            <v>457.4</v>
          </cell>
          <cell r="DT26">
            <v>1398.5</v>
          </cell>
          <cell r="DU26">
            <v>1496.3844160049637</v>
          </cell>
          <cell r="DV26">
            <v>3935.6272470121125</v>
          </cell>
          <cell r="DW26">
            <v>1398.5</v>
          </cell>
          <cell r="DX26" t="str">
            <v/>
          </cell>
          <cell r="DY26" t="str">
            <v/>
          </cell>
          <cell r="DZ26" t="str">
            <v/>
          </cell>
          <cell r="EA26" t="str">
            <v/>
          </cell>
          <cell r="EB26">
            <v>0</v>
          </cell>
          <cell r="EC26">
            <v>381.27780788000001</v>
          </cell>
          <cell r="ED26">
            <v>195.56735697000005</v>
          </cell>
          <cell r="EE26">
            <v>22.006682420000001</v>
          </cell>
          <cell r="EF26">
            <v>155.14677308</v>
          </cell>
          <cell r="EG26">
            <v>8.5569954100000007</v>
          </cell>
          <cell r="EH26">
            <v>77.123455160000006</v>
          </cell>
          <cell r="EI26">
            <v>7.1553000000000005E-2</v>
          </cell>
          <cell r="EJ26">
            <v>1.69555777</v>
          </cell>
          <cell r="EK26">
            <v>71.096784159999999</v>
          </cell>
          <cell r="EL26">
            <v>4.2595602299999999</v>
          </cell>
          <cell r="EM26">
            <v>304.15435272000002</v>
          </cell>
          <cell r="EN26">
            <v>195.49580397000003</v>
          </cell>
          <cell r="EO26">
            <v>20.31112465</v>
          </cell>
          <cell r="EP26">
            <v>84.049988920000004</v>
          </cell>
          <cell r="EQ26">
            <v>4.2974351799999999</v>
          </cell>
          <cell r="ER26">
            <v>195.49580397000003</v>
          </cell>
          <cell r="ES26">
            <v>0</v>
          </cell>
          <cell r="ET26">
            <v>0</v>
          </cell>
          <cell r="EU26">
            <v>0</v>
          </cell>
          <cell r="EV26">
            <v>0</v>
          </cell>
          <cell r="EW26">
            <v>0</v>
          </cell>
          <cell r="EX26">
            <v>0</v>
          </cell>
          <cell r="EY26">
            <v>0</v>
          </cell>
          <cell r="EZ26">
            <v>0</v>
          </cell>
          <cell r="FA26">
            <v>0</v>
          </cell>
          <cell r="FB26">
            <v>304.15435272000002</v>
          </cell>
          <cell r="FC26">
            <v>195.49580397000003</v>
          </cell>
          <cell r="FD26">
            <v>20.31112465</v>
          </cell>
          <cell r="FE26">
            <v>84.049988920000004</v>
          </cell>
          <cell r="FF26">
            <v>4.2974351799999999</v>
          </cell>
          <cell r="FG26">
            <v>1</v>
          </cell>
          <cell r="FH26">
            <v>2</v>
          </cell>
          <cell r="FI26">
            <v>3</v>
          </cell>
          <cell r="FJ26" t="str">
            <v/>
          </cell>
          <cell r="FK26" t="str">
            <v>1 2 3</v>
          </cell>
          <cell r="FN26">
            <v>11773.071493446381</v>
          </cell>
          <cell r="FO26">
            <v>0</v>
          </cell>
          <cell r="FP26">
            <v>291.60899999999998</v>
          </cell>
          <cell r="FQ26">
            <v>0</v>
          </cell>
          <cell r="FR26">
            <v>2020.682</v>
          </cell>
          <cell r="FS26">
            <v>1892.0920000000001</v>
          </cell>
          <cell r="FT26">
            <v>72.739999999999995</v>
          </cell>
          <cell r="FU26">
            <v>55.85</v>
          </cell>
          <cell r="FV26">
            <v>202321</v>
          </cell>
          <cell r="FW26">
            <v>0</v>
          </cell>
          <cell r="FX26">
            <v>202321</v>
          </cell>
          <cell r="FZ26">
            <v>1199.2375608699999</v>
          </cell>
          <cell r="GA26">
            <v>0</v>
          </cell>
          <cell r="GB26">
            <v>36.483000000000004</v>
          </cell>
          <cell r="GC26">
            <v>0</v>
          </cell>
          <cell r="GD26">
            <v>545.12599999999998</v>
          </cell>
          <cell r="GE26">
            <v>545.12599999999998</v>
          </cell>
          <cell r="GF26">
            <v>0</v>
          </cell>
          <cell r="GG26">
            <v>0</v>
          </cell>
          <cell r="GH26">
            <v>13857</v>
          </cell>
          <cell r="GI26">
            <v>0</v>
          </cell>
          <cell r="GJ26">
            <v>13857</v>
          </cell>
          <cell r="GK26">
            <v>8308.9885183167862</v>
          </cell>
          <cell r="GL26">
            <v>0</v>
          </cell>
          <cell r="GM26">
            <v>81.175999999999988</v>
          </cell>
          <cell r="GN26">
            <v>0</v>
          </cell>
          <cell r="GO26">
            <v>1379.5060000000001</v>
          </cell>
          <cell r="GP26">
            <v>0</v>
          </cell>
          <cell r="GQ26">
            <v>0</v>
          </cell>
          <cell r="GR26">
            <v>0</v>
          </cell>
          <cell r="GS26">
            <v>164119</v>
          </cell>
          <cell r="GT26">
            <v>0</v>
          </cell>
          <cell r="GU26">
            <v>164119</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8308.9885183167862</v>
          </cell>
          <cell r="ID26">
            <v>0</v>
          </cell>
          <cell r="IE26">
            <v>81.175999999999988</v>
          </cell>
          <cell r="IF26">
            <v>0</v>
          </cell>
          <cell r="IG26">
            <v>1379.5060000000001</v>
          </cell>
          <cell r="IH26">
            <v>0</v>
          </cell>
          <cell r="II26">
            <v>0</v>
          </cell>
          <cell r="IJ26">
            <v>0</v>
          </cell>
          <cell r="IK26">
            <v>164119</v>
          </cell>
          <cell r="IL26">
            <v>0</v>
          </cell>
          <cell r="IM26">
            <v>164119</v>
          </cell>
          <cell r="IN26">
            <v>0</v>
          </cell>
          <cell r="IO26">
            <v>0</v>
          </cell>
          <cell r="IP26">
            <v>0</v>
          </cell>
          <cell r="IQ26">
            <v>0</v>
          </cell>
          <cell r="IR26">
            <v>0</v>
          </cell>
          <cell r="IS26">
            <v>0</v>
          </cell>
          <cell r="IT26">
            <v>0</v>
          </cell>
          <cell r="IU26">
            <v>0</v>
          </cell>
          <cell r="IV26">
            <v>0</v>
          </cell>
          <cell r="IW26">
            <v>0</v>
          </cell>
          <cell r="IX26">
            <v>0</v>
          </cell>
          <cell r="IY26">
            <v>121.90338826000001</v>
          </cell>
          <cell r="IZ26">
            <v>0</v>
          </cell>
          <cell r="JA26">
            <v>0</v>
          </cell>
          <cell r="JB26">
            <v>0</v>
          </cell>
          <cell r="JC26">
            <v>0</v>
          </cell>
          <cell r="JD26">
            <v>0</v>
          </cell>
          <cell r="JE26">
            <v>0</v>
          </cell>
          <cell r="JF26">
            <v>0</v>
          </cell>
          <cell r="JG26">
            <v>273</v>
          </cell>
          <cell r="JH26">
            <v>0</v>
          </cell>
          <cell r="JI26">
            <v>273</v>
          </cell>
          <cell r="JJ26">
            <v>6.3401916800000002</v>
          </cell>
          <cell r="JK26">
            <v>0</v>
          </cell>
          <cell r="JL26">
            <v>0</v>
          </cell>
          <cell r="JM26">
            <v>0</v>
          </cell>
          <cell r="JN26">
            <v>0</v>
          </cell>
          <cell r="JO26">
            <v>0</v>
          </cell>
          <cell r="JP26">
            <v>0</v>
          </cell>
          <cell r="JQ26">
            <v>0</v>
          </cell>
          <cell r="JR26">
            <v>22</v>
          </cell>
          <cell r="JS26">
            <v>0</v>
          </cell>
          <cell r="JT26">
            <v>22</v>
          </cell>
          <cell r="JU26">
            <v>115.56319658000001</v>
          </cell>
          <cell r="JV26">
            <v>0</v>
          </cell>
          <cell r="JW26">
            <v>0</v>
          </cell>
          <cell r="JX26">
            <v>0</v>
          </cell>
          <cell r="JY26">
            <v>0</v>
          </cell>
          <cell r="JZ26">
            <v>0</v>
          </cell>
          <cell r="KA26">
            <v>0</v>
          </cell>
          <cell r="KB26">
            <v>0</v>
          </cell>
          <cell r="KC26">
            <v>251</v>
          </cell>
          <cell r="KD26">
            <v>0</v>
          </cell>
          <cell r="KE26">
            <v>251</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115.56319658000001</v>
          </cell>
          <cell r="LC26">
            <v>0</v>
          </cell>
          <cell r="LD26">
            <v>0</v>
          </cell>
          <cell r="LE26">
            <v>0</v>
          </cell>
          <cell r="LF26">
            <v>0</v>
          </cell>
          <cell r="LG26">
            <v>0</v>
          </cell>
          <cell r="LH26">
            <v>0</v>
          </cell>
          <cell r="LI26">
            <v>0</v>
          </cell>
          <cell r="LJ26">
            <v>251</v>
          </cell>
          <cell r="LK26">
            <v>0</v>
          </cell>
          <cell r="LL26">
            <v>251</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t="str">
            <v>нд</v>
          </cell>
          <cell r="OM26" t="str">
            <v>нд</v>
          </cell>
          <cell r="ON26" t="str">
            <v>нд</v>
          </cell>
          <cell r="OO26" t="str">
            <v>нд</v>
          </cell>
          <cell r="OP26" t="str">
            <v>нд</v>
          </cell>
          <cell r="OR26" t="str">
            <v>нд</v>
          </cell>
          <cell r="OT26">
            <v>15637.185665075769</v>
          </cell>
        </row>
        <row r="27">
          <cell r="A27" t="str">
            <v>Г</v>
          </cell>
          <cell r="B27" t="str">
            <v>1.1.1.2.2</v>
          </cell>
          <cell r="C27" t="str">
            <v>Технологическое присоединение к электрическим сетям иных сетевых организаций всего, в том числе:</v>
          </cell>
          <cell r="D27" t="str">
            <v>Г</v>
          </cell>
          <cell r="E27">
            <v>0</v>
          </cell>
          <cell r="H27">
            <v>0</v>
          </cell>
          <cell r="J27">
            <v>2455.9926644699999</v>
          </cell>
          <cell r="K27">
            <v>0</v>
          </cell>
          <cell r="L27">
            <v>2455.9926644699999</v>
          </cell>
          <cell r="M27">
            <v>999.58759440000017</v>
          </cell>
          <cell r="N27">
            <v>0</v>
          </cell>
          <cell r="O27">
            <v>199.96046895000003</v>
          </cell>
          <cell r="P27">
            <v>69.464734550000003</v>
          </cell>
          <cell r="Q27">
            <v>1186.9798665699998</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1858.2327315399998</v>
          </cell>
          <cell r="DH27">
            <v>0</v>
          </cell>
          <cell r="DI27">
            <v>1858.2327315399998</v>
          </cell>
          <cell r="DJ27">
            <v>591.40477412999996</v>
          </cell>
          <cell r="DK27">
            <v>443.57690142000001</v>
          </cell>
          <cell r="DL27">
            <v>711.97321601999988</v>
          </cell>
          <cell r="DM27">
            <v>111.27783997</v>
          </cell>
          <cell r="DN27">
            <v>7287.9116630170756</v>
          </cell>
          <cell r="DS27">
            <v>457.4</v>
          </cell>
          <cell r="DT27">
            <v>1398.5</v>
          </cell>
          <cell r="DU27">
            <v>1496.3844160049637</v>
          </cell>
          <cell r="DV27">
            <v>3935.6272470121125</v>
          </cell>
          <cell r="DW27">
            <v>1398.5</v>
          </cell>
          <cell r="DX27" t="str">
            <v/>
          </cell>
          <cell r="DY27">
            <v>2</v>
          </cell>
          <cell r="DZ27" t="str">
            <v/>
          </cell>
          <cell r="EA27" t="str">
            <v/>
          </cell>
          <cell r="EB27" t="str">
            <v>2</v>
          </cell>
          <cell r="EC27">
            <v>381.27780788000001</v>
          </cell>
          <cell r="ED27">
            <v>195.56735697000005</v>
          </cell>
          <cell r="EE27">
            <v>22.006682420000001</v>
          </cell>
          <cell r="EF27">
            <v>155.14677308</v>
          </cell>
          <cell r="EG27">
            <v>8.5569954100000007</v>
          </cell>
          <cell r="EH27">
            <v>77.123455160000006</v>
          </cell>
          <cell r="EI27">
            <v>7.1553000000000005E-2</v>
          </cell>
          <cell r="EJ27">
            <v>1.69555777</v>
          </cell>
          <cell r="EK27">
            <v>71.096784159999999</v>
          </cell>
          <cell r="EL27">
            <v>4.2595602299999999</v>
          </cell>
          <cell r="EM27">
            <v>304.15435272000002</v>
          </cell>
          <cell r="EN27">
            <v>195.49580397000003</v>
          </cell>
          <cell r="EO27">
            <v>20.31112465</v>
          </cell>
          <cell r="EP27">
            <v>84.049988920000004</v>
          </cell>
          <cell r="EQ27">
            <v>4.2974351799999999</v>
          </cell>
          <cell r="ER27">
            <v>195.49580397000003</v>
          </cell>
          <cell r="ES27">
            <v>0</v>
          </cell>
          <cell r="ET27">
            <v>0</v>
          </cell>
          <cell r="EU27">
            <v>0</v>
          </cell>
          <cell r="EV27">
            <v>0</v>
          </cell>
          <cell r="EW27">
            <v>0</v>
          </cell>
          <cell r="EX27">
            <v>0</v>
          </cell>
          <cell r="EY27">
            <v>0</v>
          </cell>
          <cell r="EZ27">
            <v>0</v>
          </cell>
          <cell r="FA27">
            <v>0</v>
          </cell>
          <cell r="FB27">
            <v>304.15435272000002</v>
          </cell>
          <cell r="FC27">
            <v>195.49580397000003</v>
          </cell>
          <cell r="FD27">
            <v>20.31112465</v>
          </cell>
          <cell r="FE27">
            <v>84.049988920000004</v>
          </cell>
          <cell r="FF27">
            <v>4.2974351799999999</v>
          </cell>
          <cell r="FG27">
            <v>1</v>
          </cell>
          <cell r="FH27">
            <v>2</v>
          </cell>
          <cell r="FI27">
            <v>3</v>
          </cell>
          <cell r="FJ27" t="str">
            <v/>
          </cell>
          <cell r="FK27" t="str">
            <v>1 2 3</v>
          </cell>
          <cell r="FN27">
            <v>11773.071493446381</v>
          </cell>
          <cell r="FO27">
            <v>0</v>
          </cell>
          <cell r="FP27">
            <v>291.60899999999998</v>
          </cell>
          <cell r="FQ27">
            <v>0</v>
          </cell>
          <cell r="FR27">
            <v>2020.682</v>
          </cell>
          <cell r="FS27">
            <v>1892.0920000000001</v>
          </cell>
          <cell r="FT27">
            <v>72.739999999999995</v>
          </cell>
          <cell r="FU27">
            <v>55.85</v>
          </cell>
          <cell r="FV27">
            <v>202321</v>
          </cell>
          <cell r="FW27">
            <v>0</v>
          </cell>
          <cell r="FX27">
            <v>202321</v>
          </cell>
          <cell r="FZ27">
            <v>1199.2375608699999</v>
          </cell>
          <cell r="GA27">
            <v>0</v>
          </cell>
          <cell r="GB27">
            <v>36.483000000000004</v>
          </cell>
          <cell r="GC27">
            <v>0</v>
          </cell>
          <cell r="GD27">
            <v>545.12599999999998</v>
          </cell>
          <cell r="GE27">
            <v>545.12599999999998</v>
          </cell>
          <cell r="GF27">
            <v>0</v>
          </cell>
          <cell r="GG27">
            <v>0</v>
          </cell>
          <cell r="GH27">
            <v>13857</v>
          </cell>
          <cell r="GI27">
            <v>0</v>
          </cell>
          <cell r="GJ27">
            <v>13857</v>
          </cell>
          <cell r="GK27">
            <v>8308.9885183167862</v>
          </cell>
          <cell r="GL27">
            <v>0</v>
          </cell>
          <cell r="GM27">
            <v>81.175999999999988</v>
          </cell>
          <cell r="GN27">
            <v>0</v>
          </cell>
          <cell r="GO27">
            <v>1379.5060000000001</v>
          </cell>
          <cell r="GP27">
            <v>0</v>
          </cell>
          <cell r="GQ27">
            <v>0</v>
          </cell>
          <cell r="GR27">
            <v>0</v>
          </cell>
          <cell r="GS27">
            <v>164119</v>
          </cell>
          <cell r="GT27">
            <v>0</v>
          </cell>
          <cell r="GU27">
            <v>164119</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8308.9885183167862</v>
          </cell>
          <cell r="ID27">
            <v>0</v>
          </cell>
          <cell r="IE27">
            <v>81.175999999999988</v>
          </cell>
          <cell r="IF27">
            <v>0</v>
          </cell>
          <cell r="IG27">
            <v>1379.5060000000001</v>
          </cell>
          <cell r="IH27">
            <v>0</v>
          </cell>
          <cell r="II27">
            <v>0</v>
          </cell>
          <cell r="IJ27">
            <v>0</v>
          </cell>
          <cell r="IK27">
            <v>164119</v>
          </cell>
          <cell r="IL27">
            <v>0</v>
          </cell>
          <cell r="IM27">
            <v>164119</v>
          </cell>
          <cell r="IN27">
            <v>0</v>
          </cell>
          <cell r="IO27">
            <v>0</v>
          </cell>
          <cell r="IP27">
            <v>0</v>
          </cell>
          <cell r="IQ27">
            <v>0</v>
          </cell>
          <cell r="IR27">
            <v>0</v>
          </cell>
          <cell r="IS27">
            <v>0</v>
          </cell>
          <cell r="IT27">
            <v>0</v>
          </cell>
          <cell r="IU27">
            <v>0</v>
          </cell>
          <cell r="IV27">
            <v>0</v>
          </cell>
          <cell r="IW27">
            <v>0</v>
          </cell>
          <cell r="IX27">
            <v>0</v>
          </cell>
          <cell r="IY27">
            <v>121.90338826000001</v>
          </cell>
          <cell r="IZ27">
            <v>0</v>
          </cell>
          <cell r="JA27">
            <v>0</v>
          </cell>
          <cell r="JB27">
            <v>0</v>
          </cell>
          <cell r="JC27">
            <v>0</v>
          </cell>
          <cell r="JD27">
            <v>0</v>
          </cell>
          <cell r="JE27">
            <v>0</v>
          </cell>
          <cell r="JF27">
            <v>0</v>
          </cell>
          <cell r="JG27">
            <v>273</v>
          </cell>
          <cell r="JH27">
            <v>0</v>
          </cell>
          <cell r="JI27">
            <v>273</v>
          </cell>
          <cell r="JJ27">
            <v>6.3401916800000002</v>
          </cell>
          <cell r="JK27">
            <v>0</v>
          </cell>
          <cell r="JL27">
            <v>0</v>
          </cell>
          <cell r="JM27">
            <v>0</v>
          </cell>
          <cell r="JN27">
            <v>0</v>
          </cell>
          <cell r="JO27">
            <v>0</v>
          </cell>
          <cell r="JP27">
            <v>0</v>
          </cell>
          <cell r="JQ27">
            <v>0</v>
          </cell>
          <cell r="JR27">
            <v>22</v>
          </cell>
          <cell r="JS27">
            <v>0</v>
          </cell>
          <cell r="JT27">
            <v>22</v>
          </cell>
          <cell r="JU27">
            <v>115.56319658000001</v>
          </cell>
          <cell r="JV27">
            <v>0</v>
          </cell>
          <cell r="JW27">
            <v>0</v>
          </cell>
          <cell r="JX27">
            <v>0</v>
          </cell>
          <cell r="JY27">
            <v>0</v>
          </cell>
          <cell r="JZ27">
            <v>0</v>
          </cell>
          <cell r="KA27">
            <v>0</v>
          </cell>
          <cell r="KB27">
            <v>0</v>
          </cell>
          <cell r="KC27">
            <v>251</v>
          </cell>
          <cell r="KD27">
            <v>0</v>
          </cell>
          <cell r="KE27">
            <v>251</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115.56319658000001</v>
          </cell>
          <cell r="LC27">
            <v>0</v>
          </cell>
          <cell r="LD27">
            <v>0</v>
          </cell>
          <cell r="LE27">
            <v>0</v>
          </cell>
          <cell r="LF27">
            <v>0</v>
          </cell>
          <cell r="LG27">
            <v>0</v>
          </cell>
          <cell r="LH27">
            <v>0</v>
          </cell>
          <cell r="LI27">
            <v>0</v>
          </cell>
          <cell r="LJ27">
            <v>251</v>
          </cell>
          <cell r="LK27">
            <v>0</v>
          </cell>
          <cell r="LL27">
            <v>251</v>
          </cell>
          <cell r="LQ27">
            <v>0</v>
          </cell>
          <cell r="LR27">
            <v>0</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R27" t="str">
            <v>нд</v>
          </cell>
          <cell r="OT27">
            <v>15637.185665075769</v>
          </cell>
        </row>
        <row r="28">
          <cell r="A28" t="str">
            <v>Г</v>
          </cell>
          <cell r="B28" t="str">
            <v>1.1.1.3</v>
          </cell>
          <cell r="C28" t="str">
            <v>Технологическое присоединение объектов по производству электрической энергии всего, в том числе:</v>
          </cell>
          <cell r="D28" t="str">
            <v>Г</v>
          </cell>
          <cell r="E28">
            <v>0</v>
          </cell>
          <cell r="H28">
            <v>0</v>
          </cell>
          <cell r="J28">
            <v>2455.9926644699999</v>
          </cell>
          <cell r="K28">
            <v>0</v>
          </cell>
          <cell r="L28">
            <v>2455.9926644699999</v>
          </cell>
          <cell r="M28">
            <v>999.58759440000017</v>
          </cell>
          <cell r="N28">
            <v>0</v>
          </cell>
          <cell r="O28">
            <v>199.96046895000003</v>
          </cell>
          <cell r="P28">
            <v>69.464734550000003</v>
          </cell>
          <cell r="Q28">
            <v>1186.9798665699998</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1858.2327315399998</v>
          </cell>
          <cell r="DH28">
            <v>0</v>
          </cell>
          <cell r="DI28">
            <v>1858.2327315399998</v>
          </cell>
          <cell r="DJ28">
            <v>591.40477412999996</v>
          </cell>
          <cell r="DK28">
            <v>443.57690142000001</v>
          </cell>
          <cell r="DL28">
            <v>711.97321601999988</v>
          </cell>
          <cell r="DM28">
            <v>111.27783997</v>
          </cell>
          <cell r="DN28">
            <v>7287.9116630170756</v>
          </cell>
          <cell r="DS28">
            <v>457.4</v>
          </cell>
          <cell r="DT28">
            <v>1398.5</v>
          </cell>
          <cell r="DU28">
            <v>1496.3844160049637</v>
          </cell>
          <cell r="DV28">
            <v>3935.6272470121125</v>
          </cell>
          <cell r="DW28">
            <v>1398.5</v>
          </cell>
          <cell r="DX28">
            <v>1</v>
          </cell>
          <cell r="DY28">
            <v>2</v>
          </cell>
          <cell r="DZ28" t="str">
            <v/>
          </cell>
          <cell r="EA28" t="str">
            <v/>
          </cell>
          <cell r="EB28" t="str">
            <v>1 2</v>
          </cell>
          <cell r="EC28">
            <v>381.27780788000001</v>
          </cell>
          <cell r="ED28">
            <v>195.56735697000005</v>
          </cell>
          <cell r="EE28">
            <v>22.006682420000001</v>
          </cell>
          <cell r="EF28">
            <v>155.14677308</v>
          </cell>
          <cell r="EG28">
            <v>8.5569954100000007</v>
          </cell>
          <cell r="EH28">
            <v>77.123455160000006</v>
          </cell>
          <cell r="EI28">
            <v>7.1553000000000005E-2</v>
          </cell>
          <cell r="EJ28">
            <v>1.69555777</v>
          </cell>
          <cell r="EK28">
            <v>71.096784159999999</v>
          </cell>
          <cell r="EL28">
            <v>4.2595602299999999</v>
          </cell>
          <cell r="EM28">
            <v>304.15435272000002</v>
          </cell>
          <cell r="EN28">
            <v>195.49580397000003</v>
          </cell>
          <cell r="EO28">
            <v>20.31112465</v>
          </cell>
          <cell r="EP28">
            <v>84.049988920000004</v>
          </cell>
          <cell r="EQ28">
            <v>4.2974351799999999</v>
          </cell>
          <cell r="ER28">
            <v>195.49580397000003</v>
          </cell>
          <cell r="ES28">
            <v>0</v>
          </cell>
          <cell r="ET28">
            <v>0</v>
          </cell>
          <cell r="EU28">
            <v>0</v>
          </cell>
          <cell r="EV28">
            <v>0</v>
          </cell>
          <cell r="EW28">
            <v>0</v>
          </cell>
          <cell r="EX28">
            <v>0</v>
          </cell>
          <cell r="EY28">
            <v>0</v>
          </cell>
          <cell r="EZ28">
            <v>0</v>
          </cell>
          <cell r="FA28">
            <v>0</v>
          </cell>
          <cell r="FB28">
            <v>304.15435272000002</v>
          </cell>
          <cell r="FC28">
            <v>195.49580397000003</v>
          </cell>
          <cell r="FD28">
            <v>20.31112465</v>
          </cell>
          <cell r="FE28">
            <v>84.049988920000004</v>
          </cell>
          <cell r="FF28">
            <v>4.2974351799999999</v>
          </cell>
          <cell r="FG28">
            <v>1</v>
          </cell>
          <cell r="FH28">
            <v>2</v>
          </cell>
          <cell r="FI28">
            <v>3</v>
          </cell>
          <cell r="FJ28" t="str">
            <v/>
          </cell>
          <cell r="FK28" t="str">
            <v>1 2 3</v>
          </cell>
          <cell r="FN28">
            <v>11773.071493446381</v>
          </cell>
          <cell r="FO28">
            <v>0</v>
          </cell>
          <cell r="FP28">
            <v>291.60899999999998</v>
          </cell>
          <cell r="FQ28">
            <v>0</v>
          </cell>
          <cell r="FR28">
            <v>2020.682</v>
          </cell>
          <cell r="FS28">
            <v>1892.0920000000001</v>
          </cell>
          <cell r="FT28">
            <v>72.739999999999995</v>
          </cell>
          <cell r="FU28">
            <v>55.85</v>
          </cell>
          <cell r="FV28">
            <v>202321</v>
          </cell>
          <cell r="FW28">
            <v>0</v>
          </cell>
          <cell r="FX28">
            <v>202321</v>
          </cell>
          <cell r="FZ28">
            <v>1199.2375608699999</v>
          </cell>
          <cell r="GA28">
            <v>0</v>
          </cell>
          <cell r="GB28">
            <v>36.483000000000004</v>
          </cell>
          <cell r="GC28">
            <v>0</v>
          </cell>
          <cell r="GD28">
            <v>545.12599999999998</v>
          </cell>
          <cell r="GE28">
            <v>545.12599999999998</v>
          </cell>
          <cell r="GF28">
            <v>0</v>
          </cell>
          <cell r="GG28">
            <v>0</v>
          </cell>
          <cell r="GH28">
            <v>13857</v>
          </cell>
          <cell r="GI28">
            <v>0</v>
          </cell>
          <cell r="GJ28">
            <v>13857</v>
          </cell>
          <cell r="GK28">
            <v>8308.9885183167862</v>
          </cell>
          <cell r="GL28">
            <v>0</v>
          </cell>
          <cell r="GM28">
            <v>81.175999999999988</v>
          </cell>
          <cell r="GN28">
            <v>0</v>
          </cell>
          <cell r="GO28">
            <v>1379.5060000000001</v>
          </cell>
          <cell r="GP28">
            <v>0</v>
          </cell>
          <cell r="GQ28">
            <v>0</v>
          </cell>
          <cell r="GR28">
            <v>0</v>
          </cell>
          <cell r="GS28">
            <v>164119</v>
          </cell>
          <cell r="GT28">
            <v>0</v>
          </cell>
          <cell r="GU28">
            <v>164119</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8308.9885183167862</v>
          </cell>
          <cell r="ID28">
            <v>0</v>
          </cell>
          <cell r="IE28">
            <v>81.175999999999988</v>
          </cell>
          <cell r="IF28">
            <v>0</v>
          </cell>
          <cell r="IG28">
            <v>1379.5060000000001</v>
          </cell>
          <cell r="IH28">
            <v>0</v>
          </cell>
          <cell r="II28">
            <v>0</v>
          </cell>
          <cell r="IJ28">
            <v>0</v>
          </cell>
          <cell r="IK28">
            <v>164119</v>
          </cell>
          <cell r="IL28">
            <v>0</v>
          </cell>
          <cell r="IM28">
            <v>164119</v>
          </cell>
          <cell r="IN28">
            <v>0</v>
          </cell>
          <cell r="IO28">
            <v>0</v>
          </cell>
          <cell r="IP28">
            <v>0</v>
          </cell>
          <cell r="IQ28">
            <v>0</v>
          </cell>
          <cell r="IR28">
            <v>0</v>
          </cell>
          <cell r="IS28">
            <v>0</v>
          </cell>
          <cell r="IT28">
            <v>0</v>
          </cell>
          <cell r="IU28">
            <v>0</v>
          </cell>
          <cell r="IV28">
            <v>0</v>
          </cell>
          <cell r="IW28">
            <v>0</v>
          </cell>
          <cell r="IX28">
            <v>0</v>
          </cell>
          <cell r="IY28">
            <v>121.90338826000001</v>
          </cell>
          <cell r="IZ28">
            <v>0</v>
          </cell>
          <cell r="JA28">
            <v>0</v>
          </cell>
          <cell r="JB28">
            <v>0</v>
          </cell>
          <cell r="JC28">
            <v>0</v>
          </cell>
          <cell r="JD28">
            <v>0</v>
          </cell>
          <cell r="JE28">
            <v>0</v>
          </cell>
          <cell r="JF28">
            <v>0</v>
          </cell>
          <cell r="JG28">
            <v>273</v>
          </cell>
          <cell r="JH28">
            <v>0</v>
          </cell>
          <cell r="JI28">
            <v>273</v>
          </cell>
          <cell r="JJ28">
            <v>6.3401916800000002</v>
          </cell>
          <cell r="JK28">
            <v>0</v>
          </cell>
          <cell r="JL28">
            <v>0</v>
          </cell>
          <cell r="JM28">
            <v>0</v>
          </cell>
          <cell r="JN28">
            <v>0</v>
          </cell>
          <cell r="JO28">
            <v>0</v>
          </cell>
          <cell r="JP28">
            <v>0</v>
          </cell>
          <cell r="JQ28">
            <v>0</v>
          </cell>
          <cell r="JR28">
            <v>22</v>
          </cell>
          <cell r="JS28">
            <v>0</v>
          </cell>
          <cell r="JT28">
            <v>22</v>
          </cell>
          <cell r="JU28">
            <v>115.56319658000001</v>
          </cell>
          <cell r="JV28">
            <v>0</v>
          </cell>
          <cell r="JW28">
            <v>0</v>
          </cell>
          <cell r="JX28">
            <v>0</v>
          </cell>
          <cell r="JY28">
            <v>0</v>
          </cell>
          <cell r="JZ28">
            <v>0</v>
          </cell>
          <cell r="KA28">
            <v>0</v>
          </cell>
          <cell r="KB28">
            <v>0</v>
          </cell>
          <cell r="KC28">
            <v>251</v>
          </cell>
          <cell r="KD28">
            <v>0</v>
          </cell>
          <cell r="KE28">
            <v>251</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115.56319658000001</v>
          </cell>
          <cell r="LC28">
            <v>0</v>
          </cell>
          <cell r="LD28">
            <v>0</v>
          </cell>
          <cell r="LE28">
            <v>0</v>
          </cell>
          <cell r="LF28">
            <v>0</v>
          </cell>
          <cell r="LG28">
            <v>0</v>
          </cell>
          <cell r="LH28">
            <v>0</v>
          </cell>
          <cell r="LI28">
            <v>0</v>
          </cell>
          <cell r="LJ28">
            <v>251</v>
          </cell>
          <cell r="LK28">
            <v>0</v>
          </cell>
          <cell r="LL28">
            <v>251</v>
          </cell>
          <cell r="LQ28">
            <v>0</v>
          </cell>
          <cell r="LR28">
            <v>0</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R28" t="str">
            <v>нд</v>
          </cell>
          <cell r="OT28">
            <v>15637.185665075769</v>
          </cell>
        </row>
        <row r="29">
          <cell r="A29" t="str">
            <v>Г</v>
          </cell>
          <cell r="B29" t="str">
            <v>1.1.1.3.1</v>
          </cell>
          <cell r="C29" t="str">
            <v>Наименование объекта по производству электрической энергии всего, в том числе:</v>
          </cell>
          <cell r="D29" t="str">
            <v>Г</v>
          </cell>
          <cell r="E29">
            <v>0</v>
          </cell>
          <cell r="H29">
            <v>0</v>
          </cell>
          <cell r="J29">
            <v>2455.9926644699999</v>
          </cell>
          <cell r="K29">
            <v>0</v>
          </cell>
          <cell r="L29">
            <v>2455.9926644699999</v>
          </cell>
          <cell r="M29">
            <v>999.58759440000017</v>
          </cell>
          <cell r="N29">
            <v>0</v>
          </cell>
          <cell r="O29">
            <v>199.96046895000003</v>
          </cell>
          <cell r="P29">
            <v>69.464734550000003</v>
          </cell>
          <cell r="Q29">
            <v>1186.9798665699998</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1858.2327315399998</v>
          </cell>
          <cell r="DH29">
            <v>0</v>
          </cell>
          <cell r="DI29">
            <v>1858.2327315399998</v>
          </cell>
          <cell r="DJ29">
            <v>591.40477412999996</v>
          </cell>
          <cell r="DK29">
            <v>443.57690142000001</v>
          </cell>
          <cell r="DL29">
            <v>711.97321601999988</v>
          </cell>
          <cell r="DM29">
            <v>111.27783997</v>
          </cell>
          <cell r="DN29">
            <v>7287.9116630170756</v>
          </cell>
          <cell r="DS29">
            <v>457.4</v>
          </cell>
          <cell r="DT29">
            <v>1398.5</v>
          </cell>
          <cell r="DU29">
            <v>1496.3844160049637</v>
          </cell>
          <cell r="DV29">
            <v>3935.6272470121125</v>
          </cell>
          <cell r="DW29">
            <v>1398.5</v>
          </cell>
          <cell r="DX29" t="str">
            <v/>
          </cell>
          <cell r="DY29" t="str">
            <v/>
          </cell>
          <cell r="DZ29" t="str">
            <v/>
          </cell>
          <cell r="EA29" t="str">
            <v/>
          </cell>
          <cell r="EB29">
            <v>0</v>
          </cell>
          <cell r="EC29">
            <v>381.27780788000001</v>
          </cell>
          <cell r="ED29">
            <v>195.56735697000005</v>
          </cell>
          <cell r="EE29">
            <v>22.006682420000001</v>
          </cell>
          <cell r="EF29">
            <v>155.14677308</v>
          </cell>
          <cell r="EG29">
            <v>8.5569954100000007</v>
          </cell>
          <cell r="EH29">
            <v>77.123455160000006</v>
          </cell>
          <cell r="EI29">
            <v>7.1553000000000005E-2</v>
          </cell>
          <cell r="EJ29">
            <v>1.69555777</v>
          </cell>
          <cell r="EK29">
            <v>71.096784159999999</v>
          </cell>
          <cell r="EL29">
            <v>4.2595602299999999</v>
          </cell>
          <cell r="EM29">
            <v>304.15435272000002</v>
          </cell>
          <cell r="EN29">
            <v>195.49580397000003</v>
          </cell>
          <cell r="EO29">
            <v>20.31112465</v>
          </cell>
          <cell r="EP29">
            <v>84.049988920000004</v>
          </cell>
          <cell r="EQ29">
            <v>4.2974351799999999</v>
          </cell>
          <cell r="ER29">
            <v>195.49580397000003</v>
          </cell>
          <cell r="ES29">
            <v>0</v>
          </cell>
          <cell r="ET29">
            <v>0</v>
          </cell>
          <cell r="EU29">
            <v>0</v>
          </cell>
          <cell r="EV29">
            <v>0</v>
          </cell>
          <cell r="EW29">
            <v>0</v>
          </cell>
          <cell r="EX29">
            <v>0</v>
          </cell>
          <cell r="EY29">
            <v>0</v>
          </cell>
          <cell r="EZ29">
            <v>0</v>
          </cell>
          <cell r="FA29">
            <v>0</v>
          </cell>
          <cell r="FB29">
            <v>304.15435272000002</v>
          </cell>
          <cell r="FC29">
            <v>195.49580397000003</v>
          </cell>
          <cell r="FD29">
            <v>20.31112465</v>
          </cell>
          <cell r="FE29">
            <v>84.049988920000004</v>
          </cell>
          <cell r="FF29">
            <v>4.2974351799999999</v>
          </cell>
          <cell r="FG29" t="str">
            <v/>
          </cell>
          <cell r="FH29" t="str">
            <v/>
          </cell>
          <cell r="FI29" t="str">
            <v/>
          </cell>
          <cell r="FJ29" t="str">
            <v/>
          </cell>
          <cell r="FK29">
            <v>0</v>
          </cell>
          <cell r="FN29">
            <v>11773.071493446381</v>
          </cell>
          <cell r="FO29">
            <v>0</v>
          </cell>
          <cell r="FP29">
            <v>291.60899999999998</v>
          </cell>
          <cell r="FQ29">
            <v>0</v>
          </cell>
          <cell r="FR29">
            <v>2020.682</v>
          </cell>
          <cell r="FS29">
            <v>1892.0920000000001</v>
          </cell>
          <cell r="FT29">
            <v>72.739999999999995</v>
          </cell>
          <cell r="FU29">
            <v>55.85</v>
          </cell>
          <cell r="FV29">
            <v>202321</v>
          </cell>
          <cell r="FW29">
            <v>0</v>
          </cell>
          <cell r="FX29">
            <v>202321</v>
          </cell>
          <cell r="FZ29">
            <v>1199.2375608699999</v>
          </cell>
          <cell r="GA29">
            <v>0</v>
          </cell>
          <cell r="GB29">
            <v>36.483000000000004</v>
          </cell>
          <cell r="GC29">
            <v>0</v>
          </cell>
          <cell r="GD29">
            <v>545.12599999999998</v>
          </cell>
          <cell r="GE29">
            <v>545.12599999999998</v>
          </cell>
          <cell r="GF29">
            <v>0</v>
          </cell>
          <cell r="GG29">
            <v>0</v>
          </cell>
          <cell r="GH29">
            <v>13857</v>
          </cell>
          <cell r="GI29">
            <v>0</v>
          </cell>
          <cell r="GJ29">
            <v>13857</v>
          </cell>
          <cell r="GK29">
            <v>8308.9885183167862</v>
          </cell>
          <cell r="GL29">
            <v>0</v>
          </cell>
          <cell r="GM29">
            <v>81.175999999999988</v>
          </cell>
          <cell r="GN29">
            <v>0</v>
          </cell>
          <cell r="GO29">
            <v>1379.5060000000001</v>
          </cell>
          <cell r="GP29">
            <v>0</v>
          </cell>
          <cell r="GQ29">
            <v>0</v>
          </cell>
          <cell r="GR29">
            <v>0</v>
          </cell>
          <cell r="GS29">
            <v>164119</v>
          </cell>
          <cell r="GT29">
            <v>0</v>
          </cell>
          <cell r="GU29">
            <v>164119</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8308.9885183167862</v>
          </cell>
          <cell r="ID29">
            <v>0</v>
          </cell>
          <cell r="IE29">
            <v>81.175999999999988</v>
          </cell>
          <cell r="IF29">
            <v>0</v>
          </cell>
          <cell r="IG29">
            <v>1379.5060000000001</v>
          </cell>
          <cell r="IH29">
            <v>0</v>
          </cell>
          <cell r="II29">
            <v>0</v>
          </cell>
          <cell r="IJ29">
            <v>0</v>
          </cell>
          <cell r="IK29">
            <v>164119</v>
          </cell>
          <cell r="IL29">
            <v>0</v>
          </cell>
          <cell r="IM29">
            <v>164119</v>
          </cell>
          <cell r="IN29">
            <v>0</v>
          </cell>
          <cell r="IO29">
            <v>0</v>
          </cell>
          <cell r="IP29">
            <v>0</v>
          </cell>
          <cell r="IQ29">
            <v>0</v>
          </cell>
          <cell r="IR29">
            <v>0</v>
          </cell>
          <cell r="IS29">
            <v>0</v>
          </cell>
          <cell r="IT29">
            <v>0</v>
          </cell>
          <cell r="IU29">
            <v>0</v>
          </cell>
          <cell r="IV29">
            <v>0</v>
          </cell>
          <cell r="IW29">
            <v>0</v>
          </cell>
          <cell r="IX29">
            <v>0</v>
          </cell>
          <cell r="IY29">
            <v>121.90338826000001</v>
          </cell>
          <cell r="IZ29">
            <v>0</v>
          </cell>
          <cell r="JA29">
            <v>0</v>
          </cell>
          <cell r="JB29">
            <v>0</v>
          </cell>
          <cell r="JC29">
            <v>0</v>
          </cell>
          <cell r="JD29">
            <v>0</v>
          </cell>
          <cell r="JE29">
            <v>0</v>
          </cell>
          <cell r="JF29">
            <v>0</v>
          </cell>
          <cell r="JG29">
            <v>273</v>
          </cell>
          <cell r="JH29">
            <v>0</v>
          </cell>
          <cell r="JI29">
            <v>273</v>
          </cell>
          <cell r="JJ29">
            <v>6.3401916800000002</v>
          </cell>
          <cell r="JK29">
            <v>0</v>
          </cell>
          <cell r="JL29">
            <v>0</v>
          </cell>
          <cell r="JM29">
            <v>0</v>
          </cell>
          <cell r="JN29">
            <v>0</v>
          </cell>
          <cell r="JO29">
            <v>0</v>
          </cell>
          <cell r="JP29">
            <v>0</v>
          </cell>
          <cell r="JQ29">
            <v>0</v>
          </cell>
          <cell r="JR29">
            <v>22</v>
          </cell>
          <cell r="JS29">
            <v>0</v>
          </cell>
          <cell r="JT29">
            <v>22</v>
          </cell>
          <cell r="JU29">
            <v>115.56319658000001</v>
          </cell>
          <cell r="JV29">
            <v>0</v>
          </cell>
          <cell r="JW29">
            <v>0</v>
          </cell>
          <cell r="JX29">
            <v>0</v>
          </cell>
          <cell r="JY29">
            <v>0</v>
          </cell>
          <cell r="JZ29">
            <v>0</v>
          </cell>
          <cell r="KA29">
            <v>0</v>
          </cell>
          <cell r="KB29">
            <v>0</v>
          </cell>
          <cell r="KC29">
            <v>251</v>
          </cell>
          <cell r="KD29">
            <v>0</v>
          </cell>
          <cell r="KE29">
            <v>251</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115.56319658000001</v>
          </cell>
          <cell r="LC29">
            <v>0</v>
          </cell>
          <cell r="LD29">
            <v>0</v>
          </cell>
          <cell r="LE29">
            <v>0</v>
          </cell>
          <cell r="LF29">
            <v>0</v>
          </cell>
          <cell r="LG29">
            <v>0</v>
          </cell>
          <cell r="LH29">
            <v>0</v>
          </cell>
          <cell r="LI29">
            <v>0</v>
          </cell>
          <cell r="LJ29">
            <v>251</v>
          </cell>
          <cell r="LK29">
            <v>0</v>
          </cell>
          <cell r="LL29">
            <v>251</v>
          </cell>
          <cell r="LQ29">
            <v>0</v>
          </cell>
          <cell r="LR29">
            <v>0</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R29" t="str">
            <v>нд</v>
          </cell>
          <cell r="OT29">
            <v>15637.185665075769</v>
          </cell>
        </row>
        <row r="30">
          <cell r="A30" t="str">
            <v>Г</v>
          </cell>
          <cell r="B30" t="str">
            <v>1.1.1.3.1</v>
          </cell>
          <cell r="C3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0" t="str">
            <v>Г</v>
          </cell>
          <cell r="E30">
            <v>0</v>
          </cell>
          <cell r="H30">
            <v>0</v>
          </cell>
          <cell r="J30">
            <v>2455.9926644699999</v>
          </cell>
          <cell r="K30">
            <v>0</v>
          </cell>
          <cell r="L30">
            <v>2455.9926644699999</v>
          </cell>
          <cell r="M30">
            <v>999.58759440000017</v>
          </cell>
          <cell r="N30">
            <v>0</v>
          </cell>
          <cell r="O30">
            <v>199.96046895000003</v>
          </cell>
          <cell r="P30">
            <v>69.464734550000003</v>
          </cell>
          <cell r="Q30">
            <v>1186.9798665699998</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t="str">
            <v/>
          </cell>
          <cell r="CR30" t="str">
            <v/>
          </cell>
          <cell r="CS30" t="str">
            <v/>
          </cell>
          <cell r="CT30" t="str">
            <v/>
          </cell>
          <cell r="CU30">
            <v>0</v>
          </cell>
          <cell r="CX30">
            <v>11773.071493446381</v>
          </cell>
          <cell r="CY30">
            <v>2007.6103241393257</v>
          </cell>
          <cell r="CZ30">
            <v>3841.5348877713004</v>
          </cell>
          <cell r="DA30">
            <v>3963.2928893735866</v>
          </cell>
          <cell r="DB30">
            <v>1960.6333921621663</v>
          </cell>
          <cell r="DE30">
            <v>0</v>
          </cell>
          <cell r="DG30">
            <v>1858.2327315399998</v>
          </cell>
          <cell r="DH30">
            <v>0</v>
          </cell>
          <cell r="DI30">
            <v>1858.2327315399998</v>
          </cell>
          <cell r="DJ30">
            <v>591.40477412999996</v>
          </cell>
          <cell r="DK30">
            <v>443.57690142000001</v>
          </cell>
          <cell r="DL30">
            <v>711.97321601999988</v>
          </cell>
          <cell r="DM30">
            <v>111.27783997</v>
          </cell>
          <cell r="DN30">
            <v>7287.9116630170756</v>
          </cell>
          <cell r="DS30">
            <v>457.4</v>
          </cell>
          <cell r="DT30">
            <v>1398.5</v>
          </cell>
          <cell r="DU30">
            <v>1496.3844160049637</v>
          </cell>
          <cell r="DV30">
            <v>3935.6272470121125</v>
          </cell>
          <cell r="DW30">
            <v>1398.5</v>
          </cell>
          <cell r="DX30" t="str">
            <v/>
          </cell>
          <cell r="DY30" t="str">
            <v/>
          </cell>
          <cell r="DZ30" t="str">
            <v/>
          </cell>
          <cell r="EA30" t="str">
            <v/>
          </cell>
          <cell r="EB30">
            <v>0</v>
          </cell>
          <cell r="EC30">
            <v>381.27780788000001</v>
          </cell>
          <cell r="ED30">
            <v>195.56735697000005</v>
          </cell>
          <cell r="EE30">
            <v>22.006682420000001</v>
          </cell>
          <cell r="EF30">
            <v>155.14677308</v>
          </cell>
          <cell r="EG30">
            <v>8.5569954100000007</v>
          </cell>
          <cell r="EH30">
            <v>77.123455160000006</v>
          </cell>
          <cell r="EI30">
            <v>7.1553000000000005E-2</v>
          </cell>
          <cell r="EJ30">
            <v>1.69555777</v>
          </cell>
          <cell r="EK30">
            <v>71.096784159999999</v>
          </cell>
          <cell r="EL30">
            <v>4.2595602299999999</v>
          </cell>
          <cell r="EM30">
            <v>304.15435272000002</v>
          </cell>
          <cell r="EN30">
            <v>195.49580397000003</v>
          </cell>
          <cell r="EO30">
            <v>20.31112465</v>
          </cell>
          <cell r="EP30">
            <v>84.049988920000004</v>
          </cell>
          <cell r="EQ30">
            <v>4.2974351799999999</v>
          </cell>
          <cell r="ER30">
            <v>195.49580397000003</v>
          </cell>
          <cell r="ES30">
            <v>0</v>
          </cell>
          <cell r="ET30">
            <v>0</v>
          </cell>
          <cell r="EU30">
            <v>0</v>
          </cell>
          <cell r="EV30">
            <v>0</v>
          </cell>
          <cell r="EW30">
            <v>0</v>
          </cell>
          <cell r="EX30">
            <v>0</v>
          </cell>
          <cell r="EY30">
            <v>0</v>
          </cell>
          <cell r="EZ30">
            <v>0</v>
          </cell>
          <cell r="FA30">
            <v>0</v>
          </cell>
          <cell r="FB30">
            <v>304.15435272000002</v>
          </cell>
          <cell r="FC30">
            <v>195.49580397000003</v>
          </cell>
          <cell r="FD30">
            <v>20.31112465</v>
          </cell>
          <cell r="FE30">
            <v>84.049988920000004</v>
          </cell>
          <cell r="FF30">
            <v>4.2974351799999999</v>
          </cell>
          <cell r="FG30" t="str">
            <v/>
          </cell>
          <cell r="FH30" t="str">
            <v/>
          </cell>
          <cell r="FI30" t="str">
            <v/>
          </cell>
          <cell r="FJ30" t="str">
            <v/>
          </cell>
          <cell r="FK30">
            <v>0</v>
          </cell>
          <cell r="FN30">
            <v>11773.071493446381</v>
          </cell>
          <cell r="FO30">
            <v>0</v>
          </cell>
          <cell r="FP30">
            <v>291.60899999999998</v>
          </cell>
          <cell r="FQ30">
            <v>0</v>
          </cell>
          <cell r="FR30">
            <v>2020.682</v>
          </cell>
          <cell r="FS30">
            <v>1892.0920000000001</v>
          </cell>
          <cell r="FT30">
            <v>72.739999999999995</v>
          </cell>
          <cell r="FU30">
            <v>55.85</v>
          </cell>
          <cell r="FV30">
            <v>202321</v>
          </cell>
          <cell r="FW30">
            <v>0</v>
          </cell>
          <cell r="FX30">
            <v>202321</v>
          </cell>
          <cell r="FZ30">
            <v>1199.2375608699999</v>
          </cell>
          <cell r="GA30">
            <v>0</v>
          </cell>
          <cell r="GB30">
            <v>36.483000000000004</v>
          </cell>
          <cell r="GC30">
            <v>0</v>
          </cell>
          <cell r="GD30">
            <v>545.12599999999998</v>
          </cell>
          <cell r="GE30">
            <v>545.12599999999998</v>
          </cell>
          <cell r="GF30">
            <v>0</v>
          </cell>
          <cell r="GG30">
            <v>0</v>
          </cell>
          <cell r="GH30">
            <v>13857</v>
          </cell>
          <cell r="GI30">
            <v>0</v>
          </cell>
          <cell r="GJ30">
            <v>13857</v>
          </cell>
          <cell r="GK30">
            <v>8308.9885183167862</v>
          </cell>
          <cell r="GL30">
            <v>0</v>
          </cell>
          <cell r="GM30">
            <v>81.175999999999988</v>
          </cell>
          <cell r="GN30">
            <v>0</v>
          </cell>
          <cell r="GO30">
            <v>1379.5060000000001</v>
          </cell>
          <cell r="GP30">
            <v>0</v>
          </cell>
          <cell r="GQ30">
            <v>0</v>
          </cell>
          <cell r="GR30">
            <v>0</v>
          </cell>
          <cell r="GS30">
            <v>164119</v>
          </cell>
          <cell r="GT30">
            <v>0</v>
          </cell>
          <cell r="GU30">
            <v>164119</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8308.9885183167862</v>
          </cell>
          <cell r="ID30">
            <v>0</v>
          </cell>
          <cell r="IE30">
            <v>81.175999999999988</v>
          </cell>
          <cell r="IF30">
            <v>0</v>
          </cell>
          <cell r="IG30">
            <v>1379.5060000000001</v>
          </cell>
          <cell r="IH30">
            <v>0</v>
          </cell>
          <cell r="II30">
            <v>0</v>
          </cell>
          <cell r="IJ30">
            <v>0</v>
          </cell>
          <cell r="IK30">
            <v>164119</v>
          </cell>
          <cell r="IL30">
            <v>0</v>
          </cell>
          <cell r="IM30">
            <v>164119</v>
          </cell>
          <cell r="IN30">
            <v>0</v>
          </cell>
          <cell r="IO30">
            <v>0</v>
          </cell>
          <cell r="IP30">
            <v>0</v>
          </cell>
          <cell r="IQ30">
            <v>0</v>
          </cell>
          <cell r="IR30">
            <v>0</v>
          </cell>
          <cell r="IS30">
            <v>0</v>
          </cell>
          <cell r="IT30">
            <v>0</v>
          </cell>
          <cell r="IU30">
            <v>0</v>
          </cell>
          <cell r="IV30">
            <v>0</v>
          </cell>
          <cell r="IW30">
            <v>0</v>
          </cell>
          <cell r="IX30">
            <v>0</v>
          </cell>
          <cell r="IY30">
            <v>121.90338826000001</v>
          </cell>
          <cell r="IZ30">
            <v>0</v>
          </cell>
          <cell r="JA30">
            <v>0</v>
          </cell>
          <cell r="JB30">
            <v>0</v>
          </cell>
          <cell r="JC30">
            <v>0</v>
          </cell>
          <cell r="JD30">
            <v>0</v>
          </cell>
          <cell r="JE30">
            <v>0</v>
          </cell>
          <cell r="JF30">
            <v>0</v>
          </cell>
          <cell r="JG30">
            <v>273</v>
          </cell>
          <cell r="JH30">
            <v>0</v>
          </cell>
          <cell r="JI30">
            <v>273</v>
          </cell>
          <cell r="JJ30">
            <v>6.3401916800000002</v>
          </cell>
          <cell r="JK30">
            <v>0</v>
          </cell>
          <cell r="JL30">
            <v>0</v>
          </cell>
          <cell r="JM30">
            <v>0</v>
          </cell>
          <cell r="JN30">
            <v>0</v>
          </cell>
          <cell r="JO30">
            <v>0</v>
          </cell>
          <cell r="JP30">
            <v>0</v>
          </cell>
          <cell r="JQ30">
            <v>0</v>
          </cell>
          <cell r="JR30">
            <v>22</v>
          </cell>
          <cell r="JS30">
            <v>0</v>
          </cell>
          <cell r="JT30">
            <v>22</v>
          </cell>
          <cell r="JU30">
            <v>115.56319658000001</v>
          </cell>
          <cell r="JV30">
            <v>0</v>
          </cell>
          <cell r="JW30">
            <v>0</v>
          </cell>
          <cell r="JX30">
            <v>0</v>
          </cell>
          <cell r="JY30">
            <v>0</v>
          </cell>
          <cell r="JZ30">
            <v>0</v>
          </cell>
          <cell r="KA30">
            <v>0</v>
          </cell>
          <cell r="KB30">
            <v>0</v>
          </cell>
          <cell r="KC30">
            <v>251</v>
          </cell>
          <cell r="KD30">
            <v>0</v>
          </cell>
          <cell r="KE30">
            <v>251</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115.56319658000001</v>
          </cell>
          <cell r="LC30">
            <v>0</v>
          </cell>
          <cell r="LD30">
            <v>0</v>
          </cell>
          <cell r="LE30">
            <v>0</v>
          </cell>
          <cell r="LF30">
            <v>0</v>
          </cell>
          <cell r="LG30">
            <v>0</v>
          </cell>
          <cell r="LH30">
            <v>0</v>
          </cell>
          <cell r="LI30">
            <v>0</v>
          </cell>
          <cell r="LJ30">
            <v>251</v>
          </cell>
          <cell r="LK30">
            <v>0</v>
          </cell>
          <cell r="LL30">
            <v>251</v>
          </cell>
          <cell r="LQ30">
            <v>0</v>
          </cell>
          <cell r="LR30">
            <v>0</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R30" t="str">
            <v>нд</v>
          </cell>
          <cell r="OT30">
            <v>15637.185665075769</v>
          </cell>
        </row>
        <row r="31">
          <cell r="A31" t="str">
            <v>Г</v>
          </cell>
          <cell r="B31" t="str">
            <v>1.1.1.3.1</v>
          </cell>
          <cell r="C3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1" t="str">
            <v>Г</v>
          </cell>
          <cell r="E31">
            <v>0</v>
          </cell>
          <cell r="H31">
            <v>0</v>
          </cell>
          <cell r="J31">
            <v>2455.9926644699999</v>
          </cell>
          <cell r="K31">
            <v>0</v>
          </cell>
          <cell r="L31">
            <v>2455.9926644699999</v>
          </cell>
          <cell r="M31">
            <v>999.58759440000017</v>
          </cell>
          <cell r="N31">
            <v>0</v>
          </cell>
          <cell r="O31">
            <v>199.96046895000003</v>
          </cell>
          <cell r="P31">
            <v>69.464734550000003</v>
          </cell>
          <cell r="Q31">
            <v>1186.9798665699998</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t="str">
            <v/>
          </cell>
          <cell r="CR31" t="str">
            <v/>
          </cell>
          <cell r="CS31" t="str">
            <v/>
          </cell>
          <cell r="CT31" t="str">
            <v/>
          </cell>
          <cell r="CU31">
            <v>0</v>
          </cell>
          <cell r="CX31">
            <v>11773.071493446381</v>
          </cell>
          <cell r="CY31">
            <v>2007.6103241393257</v>
          </cell>
          <cell r="CZ31">
            <v>3841.5348877713004</v>
          </cell>
          <cell r="DA31">
            <v>3963.2928893735866</v>
          </cell>
          <cell r="DB31">
            <v>1960.6333921621663</v>
          </cell>
          <cell r="DE31">
            <v>0</v>
          </cell>
          <cell r="DG31">
            <v>1858.2327315399998</v>
          </cell>
          <cell r="DH31">
            <v>0</v>
          </cell>
          <cell r="DI31">
            <v>1858.2327315399998</v>
          </cell>
          <cell r="DJ31">
            <v>591.40477412999996</v>
          </cell>
          <cell r="DK31">
            <v>443.57690142000001</v>
          </cell>
          <cell r="DL31">
            <v>711.97321601999988</v>
          </cell>
          <cell r="DM31">
            <v>111.27783997</v>
          </cell>
          <cell r="DN31">
            <v>7287.9116630170756</v>
          </cell>
          <cell r="DS31">
            <v>457.4</v>
          </cell>
          <cell r="DT31">
            <v>1398.5</v>
          </cell>
          <cell r="DU31">
            <v>1496.3844160049637</v>
          </cell>
          <cell r="DV31">
            <v>3935.6272470121125</v>
          </cell>
          <cell r="DW31">
            <v>1398.5</v>
          </cell>
          <cell r="DX31" t="str">
            <v/>
          </cell>
          <cell r="DY31" t="str">
            <v/>
          </cell>
          <cell r="DZ31" t="str">
            <v/>
          </cell>
          <cell r="EA31" t="str">
            <v/>
          </cell>
          <cell r="EB31">
            <v>0</v>
          </cell>
          <cell r="EC31">
            <v>381.27780788000001</v>
          </cell>
          <cell r="ED31">
            <v>195.56735697000005</v>
          </cell>
          <cell r="EE31">
            <v>22.006682420000001</v>
          </cell>
          <cell r="EF31">
            <v>155.14677308</v>
          </cell>
          <cell r="EG31">
            <v>8.5569954100000007</v>
          </cell>
          <cell r="EH31">
            <v>77.123455160000006</v>
          </cell>
          <cell r="EI31">
            <v>7.1553000000000005E-2</v>
          </cell>
          <cell r="EJ31">
            <v>1.69555777</v>
          </cell>
          <cell r="EK31">
            <v>71.096784159999999</v>
          </cell>
          <cell r="EL31">
            <v>4.2595602299999999</v>
          </cell>
          <cell r="EM31">
            <v>304.15435272000002</v>
          </cell>
          <cell r="EN31">
            <v>195.49580397000003</v>
          </cell>
          <cell r="EO31">
            <v>20.31112465</v>
          </cell>
          <cell r="EP31">
            <v>84.049988920000004</v>
          </cell>
          <cell r="EQ31">
            <v>4.2974351799999999</v>
          </cell>
          <cell r="ER31">
            <v>195.49580397000003</v>
          </cell>
          <cell r="ES31">
            <v>0</v>
          </cell>
          <cell r="ET31">
            <v>0</v>
          </cell>
          <cell r="EU31">
            <v>0</v>
          </cell>
          <cell r="EV31">
            <v>0</v>
          </cell>
          <cell r="EW31">
            <v>0</v>
          </cell>
          <cell r="EX31">
            <v>0</v>
          </cell>
          <cell r="EY31">
            <v>0</v>
          </cell>
          <cell r="EZ31">
            <v>0</v>
          </cell>
          <cell r="FA31">
            <v>0</v>
          </cell>
          <cell r="FB31">
            <v>304.15435272000002</v>
          </cell>
          <cell r="FC31">
            <v>195.49580397000003</v>
          </cell>
          <cell r="FD31">
            <v>20.31112465</v>
          </cell>
          <cell r="FE31">
            <v>84.049988920000004</v>
          </cell>
          <cell r="FF31">
            <v>4.2974351799999999</v>
          </cell>
          <cell r="FG31" t="str">
            <v/>
          </cell>
          <cell r="FH31" t="str">
            <v/>
          </cell>
          <cell r="FI31" t="str">
            <v/>
          </cell>
          <cell r="FJ31" t="str">
            <v/>
          </cell>
          <cell r="FK31">
            <v>0</v>
          </cell>
          <cell r="FN31">
            <v>11773.071493446381</v>
          </cell>
          <cell r="FO31">
            <v>0</v>
          </cell>
          <cell r="FP31">
            <v>291.60899999999998</v>
          </cell>
          <cell r="FQ31">
            <v>0</v>
          </cell>
          <cell r="FR31">
            <v>2020.682</v>
          </cell>
          <cell r="FS31">
            <v>1892.0920000000001</v>
          </cell>
          <cell r="FT31">
            <v>72.739999999999995</v>
          </cell>
          <cell r="FU31">
            <v>55.85</v>
          </cell>
          <cell r="FV31">
            <v>202321</v>
          </cell>
          <cell r="FW31">
            <v>0</v>
          </cell>
          <cell r="FX31">
            <v>202321</v>
          </cell>
          <cell r="FZ31">
            <v>1199.2375608699999</v>
          </cell>
          <cell r="GA31">
            <v>0</v>
          </cell>
          <cell r="GB31">
            <v>36.483000000000004</v>
          </cell>
          <cell r="GC31">
            <v>0</v>
          </cell>
          <cell r="GD31">
            <v>545.12599999999998</v>
          </cell>
          <cell r="GE31">
            <v>545.12599999999998</v>
          </cell>
          <cell r="GF31">
            <v>0</v>
          </cell>
          <cell r="GG31">
            <v>0</v>
          </cell>
          <cell r="GH31">
            <v>13857</v>
          </cell>
          <cell r="GI31">
            <v>0</v>
          </cell>
          <cell r="GJ31">
            <v>13857</v>
          </cell>
          <cell r="GK31">
            <v>8308.9885183167862</v>
          </cell>
          <cell r="GL31">
            <v>0</v>
          </cell>
          <cell r="GM31">
            <v>81.175999999999988</v>
          </cell>
          <cell r="GN31">
            <v>0</v>
          </cell>
          <cell r="GO31">
            <v>1379.5060000000001</v>
          </cell>
          <cell r="GP31">
            <v>0</v>
          </cell>
          <cell r="GQ31">
            <v>0</v>
          </cell>
          <cell r="GR31">
            <v>0</v>
          </cell>
          <cell r="GS31">
            <v>164119</v>
          </cell>
          <cell r="GT31">
            <v>0</v>
          </cell>
          <cell r="GU31">
            <v>164119</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8308.9885183167862</v>
          </cell>
          <cell r="ID31">
            <v>0</v>
          </cell>
          <cell r="IE31">
            <v>81.175999999999988</v>
          </cell>
          <cell r="IF31">
            <v>0</v>
          </cell>
          <cell r="IG31">
            <v>1379.5060000000001</v>
          </cell>
          <cell r="IH31">
            <v>0</v>
          </cell>
          <cell r="II31">
            <v>0</v>
          </cell>
          <cell r="IJ31">
            <v>0</v>
          </cell>
          <cell r="IK31">
            <v>164119</v>
          </cell>
          <cell r="IL31">
            <v>0</v>
          </cell>
          <cell r="IM31">
            <v>164119</v>
          </cell>
          <cell r="IN31">
            <v>0</v>
          </cell>
          <cell r="IO31">
            <v>0</v>
          </cell>
          <cell r="IP31">
            <v>0</v>
          </cell>
          <cell r="IQ31">
            <v>0</v>
          </cell>
          <cell r="IR31">
            <v>0</v>
          </cell>
          <cell r="IS31">
            <v>0</v>
          </cell>
          <cell r="IT31">
            <v>0</v>
          </cell>
          <cell r="IU31">
            <v>0</v>
          </cell>
          <cell r="IV31">
            <v>0</v>
          </cell>
          <cell r="IW31">
            <v>0</v>
          </cell>
          <cell r="IX31">
            <v>0</v>
          </cell>
          <cell r="IY31">
            <v>121.90338826000001</v>
          </cell>
          <cell r="IZ31">
            <v>0</v>
          </cell>
          <cell r="JA31">
            <v>0</v>
          </cell>
          <cell r="JB31">
            <v>0</v>
          </cell>
          <cell r="JC31">
            <v>0</v>
          </cell>
          <cell r="JD31">
            <v>0</v>
          </cell>
          <cell r="JE31">
            <v>0</v>
          </cell>
          <cell r="JF31">
            <v>0</v>
          </cell>
          <cell r="JG31">
            <v>273</v>
          </cell>
          <cell r="JH31">
            <v>0</v>
          </cell>
          <cell r="JI31">
            <v>273</v>
          </cell>
          <cell r="JJ31">
            <v>6.3401916800000002</v>
          </cell>
          <cell r="JK31">
            <v>0</v>
          </cell>
          <cell r="JL31">
            <v>0</v>
          </cell>
          <cell r="JM31">
            <v>0</v>
          </cell>
          <cell r="JN31">
            <v>0</v>
          </cell>
          <cell r="JO31">
            <v>0</v>
          </cell>
          <cell r="JP31">
            <v>0</v>
          </cell>
          <cell r="JQ31">
            <v>0</v>
          </cell>
          <cell r="JR31">
            <v>22</v>
          </cell>
          <cell r="JS31">
            <v>0</v>
          </cell>
          <cell r="JT31">
            <v>22</v>
          </cell>
          <cell r="JU31">
            <v>115.56319658000001</v>
          </cell>
          <cell r="JV31">
            <v>0</v>
          </cell>
          <cell r="JW31">
            <v>0</v>
          </cell>
          <cell r="JX31">
            <v>0</v>
          </cell>
          <cell r="JY31">
            <v>0</v>
          </cell>
          <cell r="JZ31">
            <v>0</v>
          </cell>
          <cell r="KA31">
            <v>0</v>
          </cell>
          <cell r="KB31">
            <v>0</v>
          </cell>
          <cell r="KC31">
            <v>251</v>
          </cell>
          <cell r="KD31">
            <v>0</v>
          </cell>
          <cell r="KE31">
            <v>251</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115.56319658000001</v>
          </cell>
          <cell r="LC31">
            <v>0</v>
          </cell>
          <cell r="LD31">
            <v>0</v>
          </cell>
          <cell r="LE31">
            <v>0</v>
          </cell>
          <cell r="LF31">
            <v>0</v>
          </cell>
          <cell r="LG31">
            <v>0</v>
          </cell>
          <cell r="LH31">
            <v>0</v>
          </cell>
          <cell r="LI31">
            <v>0</v>
          </cell>
          <cell r="LJ31">
            <v>251</v>
          </cell>
          <cell r="LK31">
            <v>0</v>
          </cell>
          <cell r="LL31">
            <v>251</v>
          </cell>
          <cell r="LQ31">
            <v>0</v>
          </cell>
          <cell r="LR31">
            <v>0</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R31" t="str">
            <v>нд</v>
          </cell>
          <cell r="OT31">
            <v>15637.185665075769</v>
          </cell>
        </row>
        <row r="32">
          <cell r="A32" t="str">
            <v>Г</v>
          </cell>
          <cell r="B32" t="str">
            <v>1.1.1.3.1</v>
          </cell>
          <cell r="C3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0</v>
          </cell>
          <cell r="H32">
            <v>0</v>
          </cell>
          <cell r="J32">
            <v>2455.9926644699999</v>
          </cell>
          <cell r="K32">
            <v>0</v>
          </cell>
          <cell r="L32">
            <v>2455.9926644699999</v>
          </cell>
          <cell r="M32">
            <v>999.58759440000017</v>
          </cell>
          <cell r="N32">
            <v>0</v>
          </cell>
          <cell r="O32">
            <v>199.96046895000003</v>
          </cell>
          <cell r="P32">
            <v>69.464734550000003</v>
          </cell>
          <cell r="Q32">
            <v>1186.9798665699998</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t="str">
            <v/>
          </cell>
          <cell r="CS32" t="str">
            <v/>
          </cell>
          <cell r="CT32" t="str">
            <v/>
          </cell>
          <cell r="CU32">
            <v>0</v>
          </cell>
          <cell r="CX32">
            <v>11773.071493446381</v>
          </cell>
          <cell r="CY32">
            <v>2007.6103241393257</v>
          </cell>
          <cell r="CZ32">
            <v>3841.5348877713004</v>
          </cell>
          <cell r="DA32">
            <v>3963.2928893735866</v>
          </cell>
          <cell r="DB32">
            <v>1960.6333921621663</v>
          </cell>
          <cell r="DE32">
            <v>0</v>
          </cell>
          <cell r="DG32">
            <v>1858.2327315399998</v>
          </cell>
          <cell r="DH32">
            <v>0</v>
          </cell>
          <cell r="DI32">
            <v>1858.2327315399998</v>
          </cell>
          <cell r="DJ32">
            <v>591.40477412999996</v>
          </cell>
          <cell r="DK32">
            <v>443.57690142000001</v>
          </cell>
          <cell r="DL32">
            <v>711.97321601999988</v>
          </cell>
          <cell r="DM32">
            <v>111.27783997</v>
          </cell>
          <cell r="DN32">
            <v>7287.9116630170756</v>
          </cell>
          <cell r="DS32">
            <v>457.4</v>
          </cell>
          <cell r="DT32">
            <v>1398.5</v>
          </cell>
          <cell r="DU32">
            <v>1496.3844160049637</v>
          </cell>
          <cell r="DV32">
            <v>3935.6272470121125</v>
          </cell>
          <cell r="DW32">
            <v>1398.5</v>
          </cell>
          <cell r="DX32" t="str">
            <v/>
          </cell>
          <cell r="DY32" t="str">
            <v/>
          </cell>
          <cell r="DZ32" t="str">
            <v/>
          </cell>
          <cell r="EA32" t="str">
            <v/>
          </cell>
          <cell r="EB32">
            <v>0</v>
          </cell>
          <cell r="EC32">
            <v>381.27780788000001</v>
          </cell>
          <cell r="ED32">
            <v>195.56735697000005</v>
          </cell>
          <cell r="EE32">
            <v>22.006682420000001</v>
          </cell>
          <cell r="EF32">
            <v>155.14677308</v>
          </cell>
          <cell r="EG32">
            <v>8.5569954100000007</v>
          </cell>
          <cell r="EH32">
            <v>77.123455160000006</v>
          </cell>
          <cell r="EI32">
            <v>7.1553000000000005E-2</v>
          </cell>
          <cell r="EJ32">
            <v>1.69555777</v>
          </cell>
          <cell r="EK32">
            <v>71.096784159999999</v>
          </cell>
          <cell r="EL32">
            <v>4.2595602299999999</v>
          </cell>
          <cell r="EM32">
            <v>304.15435272000002</v>
          </cell>
          <cell r="EN32">
            <v>195.49580397000003</v>
          </cell>
          <cell r="EO32">
            <v>20.31112465</v>
          </cell>
          <cell r="EP32">
            <v>84.049988920000004</v>
          </cell>
          <cell r="EQ32">
            <v>4.2974351799999999</v>
          </cell>
          <cell r="ER32">
            <v>195.49580397000003</v>
          </cell>
          <cell r="ES32">
            <v>0</v>
          </cell>
          <cell r="ET32">
            <v>0</v>
          </cell>
          <cell r="EU32">
            <v>0</v>
          </cell>
          <cell r="EV32">
            <v>0</v>
          </cell>
          <cell r="EW32">
            <v>0</v>
          </cell>
          <cell r="EX32">
            <v>0</v>
          </cell>
          <cell r="EY32">
            <v>0</v>
          </cell>
          <cell r="EZ32">
            <v>0</v>
          </cell>
          <cell r="FA32">
            <v>0</v>
          </cell>
          <cell r="FB32">
            <v>304.15435272000002</v>
          </cell>
          <cell r="FC32">
            <v>195.49580397000003</v>
          </cell>
          <cell r="FD32">
            <v>20.31112465</v>
          </cell>
          <cell r="FE32">
            <v>84.049988920000004</v>
          </cell>
          <cell r="FF32">
            <v>4.2974351799999999</v>
          </cell>
          <cell r="FG32" t="str">
            <v/>
          </cell>
          <cell r="FH32" t="str">
            <v/>
          </cell>
          <cell r="FI32" t="str">
            <v/>
          </cell>
          <cell r="FJ32" t="str">
            <v/>
          </cell>
          <cell r="FK32">
            <v>0</v>
          </cell>
          <cell r="FN32">
            <v>11773.071493446381</v>
          </cell>
          <cell r="FO32">
            <v>0</v>
          </cell>
          <cell r="FP32">
            <v>291.60899999999998</v>
          </cell>
          <cell r="FQ32">
            <v>0</v>
          </cell>
          <cell r="FR32">
            <v>2020.682</v>
          </cell>
          <cell r="FS32">
            <v>1892.0920000000001</v>
          </cell>
          <cell r="FT32">
            <v>72.739999999999995</v>
          </cell>
          <cell r="FU32">
            <v>55.85</v>
          </cell>
          <cell r="FV32">
            <v>202321</v>
          </cell>
          <cell r="FW32">
            <v>0</v>
          </cell>
          <cell r="FX32">
            <v>202321</v>
          </cell>
          <cell r="FZ32">
            <v>1199.2375608699999</v>
          </cell>
          <cell r="GA32">
            <v>0</v>
          </cell>
          <cell r="GB32">
            <v>36.483000000000004</v>
          </cell>
          <cell r="GC32">
            <v>0</v>
          </cell>
          <cell r="GD32">
            <v>545.12599999999998</v>
          </cell>
          <cell r="GE32">
            <v>545.12599999999998</v>
          </cell>
          <cell r="GF32">
            <v>0</v>
          </cell>
          <cell r="GG32">
            <v>0</v>
          </cell>
          <cell r="GH32">
            <v>13857</v>
          </cell>
          <cell r="GI32">
            <v>0</v>
          </cell>
          <cell r="GJ32">
            <v>13857</v>
          </cell>
          <cell r="GK32">
            <v>8308.9885183167862</v>
          </cell>
          <cell r="GL32">
            <v>0</v>
          </cell>
          <cell r="GM32">
            <v>81.175999999999988</v>
          </cell>
          <cell r="GN32">
            <v>0</v>
          </cell>
          <cell r="GO32">
            <v>1379.5060000000001</v>
          </cell>
          <cell r="GP32">
            <v>0</v>
          </cell>
          <cell r="GQ32">
            <v>0</v>
          </cell>
          <cell r="GR32">
            <v>0</v>
          </cell>
          <cell r="GS32">
            <v>164119</v>
          </cell>
          <cell r="GT32">
            <v>0</v>
          </cell>
          <cell r="GU32">
            <v>164119</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8308.9885183167862</v>
          </cell>
          <cell r="ID32">
            <v>0</v>
          </cell>
          <cell r="IE32">
            <v>81.175999999999988</v>
          </cell>
          <cell r="IF32">
            <v>0</v>
          </cell>
          <cell r="IG32">
            <v>1379.5060000000001</v>
          </cell>
          <cell r="IH32">
            <v>0</v>
          </cell>
          <cell r="II32">
            <v>0</v>
          </cell>
          <cell r="IJ32">
            <v>0</v>
          </cell>
          <cell r="IK32">
            <v>164119</v>
          </cell>
          <cell r="IL32">
            <v>0</v>
          </cell>
          <cell r="IM32">
            <v>164119</v>
          </cell>
          <cell r="IN32">
            <v>0</v>
          </cell>
          <cell r="IO32">
            <v>0</v>
          </cell>
          <cell r="IP32">
            <v>0</v>
          </cell>
          <cell r="IQ32">
            <v>0</v>
          </cell>
          <cell r="IR32">
            <v>0</v>
          </cell>
          <cell r="IS32">
            <v>0</v>
          </cell>
          <cell r="IT32">
            <v>0</v>
          </cell>
          <cell r="IU32">
            <v>0</v>
          </cell>
          <cell r="IV32">
            <v>0</v>
          </cell>
          <cell r="IW32">
            <v>0</v>
          </cell>
          <cell r="IX32">
            <v>0</v>
          </cell>
          <cell r="IY32">
            <v>121.90338826000001</v>
          </cell>
          <cell r="IZ32">
            <v>0</v>
          </cell>
          <cell r="JA32">
            <v>0</v>
          </cell>
          <cell r="JB32">
            <v>0</v>
          </cell>
          <cell r="JC32">
            <v>0</v>
          </cell>
          <cell r="JD32">
            <v>0</v>
          </cell>
          <cell r="JE32">
            <v>0</v>
          </cell>
          <cell r="JF32">
            <v>0</v>
          </cell>
          <cell r="JG32">
            <v>273</v>
          </cell>
          <cell r="JH32">
            <v>0</v>
          </cell>
          <cell r="JI32">
            <v>273</v>
          </cell>
          <cell r="JJ32">
            <v>6.3401916800000002</v>
          </cell>
          <cell r="JK32">
            <v>0</v>
          </cell>
          <cell r="JL32">
            <v>0</v>
          </cell>
          <cell r="JM32">
            <v>0</v>
          </cell>
          <cell r="JN32">
            <v>0</v>
          </cell>
          <cell r="JO32">
            <v>0</v>
          </cell>
          <cell r="JP32">
            <v>0</v>
          </cell>
          <cell r="JQ32">
            <v>0</v>
          </cell>
          <cell r="JR32">
            <v>22</v>
          </cell>
          <cell r="JS32">
            <v>0</v>
          </cell>
          <cell r="JT32">
            <v>22</v>
          </cell>
          <cell r="JU32">
            <v>115.56319658000001</v>
          </cell>
          <cell r="JV32">
            <v>0</v>
          </cell>
          <cell r="JW32">
            <v>0</v>
          </cell>
          <cell r="JX32">
            <v>0</v>
          </cell>
          <cell r="JY32">
            <v>0</v>
          </cell>
          <cell r="JZ32">
            <v>0</v>
          </cell>
          <cell r="KA32">
            <v>0</v>
          </cell>
          <cell r="KB32">
            <v>0</v>
          </cell>
          <cell r="KC32">
            <v>251</v>
          </cell>
          <cell r="KD32">
            <v>0</v>
          </cell>
          <cell r="KE32">
            <v>251</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115.56319658000001</v>
          </cell>
          <cell r="LC32">
            <v>0</v>
          </cell>
          <cell r="LD32">
            <v>0</v>
          </cell>
          <cell r="LE32">
            <v>0</v>
          </cell>
          <cell r="LF32">
            <v>0</v>
          </cell>
          <cell r="LG32">
            <v>0</v>
          </cell>
          <cell r="LH32">
            <v>0</v>
          </cell>
          <cell r="LI32">
            <v>0</v>
          </cell>
          <cell r="LJ32">
            <v>251</v>
          </cell>
          <cell r="LK32">
            <v>0</v>
          </cell>
          <cell r="LL32">
            <v>251</v>
          </cell>
          <cell r="LQ32">
            <v>0</v>
          </cell>
          <cell r="LR32">
            <v>0</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R32" t="str">
            <v>нд</v>
          </cell>
          <cell r="OT32">
            <v>15637.185665075769</v>
          </cell>
        </row>
        <row r="33">
          <cell r="A33" t="str">
            <v>Г</v>
          </cell>
          <cell r="B33" t="str">
            <v>1.1.1.3.2</v>
          </cell>
          <cell r="C33" t="str">
            <v>Наименование объекта по производству электрической энергии всего, в том числе:</v>
          </cell>
          <cell r="D33" t="str">
            <v>Г</v>
          </cell>
          <cell r="E33">
            <v>0</v>
          </cell>
          <cell r="H33">
            <v>0</v>
          </cell>
          <cell r="J33">
            <v>2455.9926644699999</v>
          </cell>
          <cell r="K33">
            <v>0</v>
          </cell>
          <cell r="L33">
            <v>2455.9926644699999</v>
          </cell>
          <cell r="M33">
            <v>999.58759440000017</v>
          </cell>
          <cell r="N33">
            <v>0</v>
          </cell>
          <cell r="O33">
            <v>199.96046895000003</v>
          </cell>
          <cell r="P33">
            <v>69.464734550000003</v>
          </cell>
          <cell r="Q33">
            <v>1186.9798665699998</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t="str">
            <v/>
          </cell>
          <cell r="BC33" t="str">
            <v/>
          </cell>
          <cell r="BD33" t="str">
            <v/>
          </cell>
          <cell r="BE33" t="str">
            <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t="str">
            <v/>
          </cell>
          <cell r="CR33" t="str">
            <v/>
          </cell>
          <cell r="CS33" t="str">
            <v/>
          </cell>
          <cell r="CT33" t="str">
            <v/>
          </cell>
          <cell r="CU33">
            <v>0</v>
          </cell>
          <cell r="CX33">
            <v>11773.071493446381</v>
          </cell>
          <cell r="CY33">
            <v>2007.6103241393257</v>
          </cell>
          <cell r="CZ33">
            <v>3841.5348877713004</v>
          </cell>
          <cell r="DA33">
            <v>3963.2928893735866</v>
          </cell>
          <cell r="DB33">
            <v>1960.6333921621663</v>
          </cell>
          <cell r="DE33">
            <v>0</v>
          </cell>
          <cell r="DG33">
            <v>1858.2327315399998</v>
          </cell>
          <cell r="DH33">
            <v>0</v>
          </cell>
          <cell r="DI33">
            <v>1858.2327315399998</v>
          </cell>
          <cell r="DJ33">
            <v>591.40477412999996</v>
          </cell>
          <cell r="DK33">
            <v>443.57690142000001</v>
          </cell>
          <cell r="DL33">
            <v>711.97321601999988</v>
          </cell>
          <cell r="DM33">
            <v>111.27783997</v>
          </cell>
          <cell r="DN33">
            <v>7287.9116630170756</v>
          </cell>
          <cell r="DS33">
            <v>457.4</v>
          </cell>
          <cell r="DT33">
            <v>1398.5</v>
          </cell>
          <cell r="DU33">
            <v>1496.3844160049637</v>
          </cell>
          <cell r="DV33">
            <v>3935.6272470121125</v>
          </cell>
          <cell r="DW33">
            <v>1398.5</v>
          </cell>
          <cell r="DX33" t="str">
            <v/>
          </cell>
          <cell r="DY33" t="str">
            <v/>
          </cell>
          <cell r="DZ33" t="str">
            <v/>
          </cell>
          <cell r="EA33" t="str">
            <v/>
          </cell>
          <cell r="EB33">
            <v>0</v>
          </cell>
          <cell r="EC33">
            <v>381.27780788000001</v>
          </cell>
          <cell r="ED33">
            <v>195.56735697000005</v>
          </cell>
          <cell r="EE33">
            <v>22.006682420000001</v>
          </cell>
          <cell r="EF33">
            <v>155.14677308</v>
          </cell>
          <cell r="EG33">
            <v>8.5569954100000007</v>
          </cell>
          <cell r="EH33">
            <v>77.123455160000006</v>
          </cell>
          <cell r="EI33">
            <v>7.1553000000000005E-2</v>
          </cell>
          <cell r="EJ33">
            <v>1.69555777</v>
          </cell>
          <cell r="EK33">
            <v>71.096784159999999</v>
          </cell>
          <cell r="EL33">
            <v>4.2595602299999999</v>
          </cell>
          <cell r="EM33">
            <v>304.15435272000002</v>
          </cell>
          <cell r="EN33">
            <v>195.49580397000003</v>
          </cell>
          <cell r="EO33">
            <v>20.31112465</v>
          </cell>
          <cell r="EP33">
            <v>84.049988920000004</v>
          </cell>
          <cell r="EQ33">
            <v>4.2974351799999999</v>
          </cell>
          <cell r="ER33">
            <v>195.49580397000003</v>
          </cell>
          <cell r="ES33">
            <v>0</v>
          </cell>
          <cell r="ET33">
            <v>0</v>
          </cell>
          <cell r="EU33">
            <v>0</v>
          </cell>
          <cell r="EV33">
            <v>0</v>
          </cell>
          <cell r="EW33">
            <v>0</v>
          </cell>
          <cell r="EX33">
            <v>0</v>
          </cell>
          <cell r="EY33">
            <v>0</v>
          </cell>
          <cell r="EZ33">
            <v>0</v>
          </cell>
          <cell r="FA33">
            <v>0</v>
          </cell>
          <cell r="FB33">
            <v>304.15435272000002</v>
          </cell>
          <cell r="FC33">
            <v>195.49580397000003</v>
          </cell>
          <cell r="FD33">
            <v>20.31112465</v>
          </cell>
          <cell r="FE33">
            <v>84.049988920000004</v>
          </cell>
          <cell r="FF33">
            <v>4.2974351799999999</v>
          </cell>
          <cell r="FG33" t="str">
            <v/>
          </cell>
          <cell r="FH33" t="str">
            <v/>
          </cell>
          <cell r="FI33" t="str">
            <v/>
          </cell>
          <cell r="FJ33" t="str">
            <v/>
          </cell>
          <cell r="FK33">
            <v>0</v>
          </cell>
          <cell r="FN33">
            <v>11773.071493446381</v>
          </cell>
          <cell r="FO33">
            <v>0</v>
          </cell>
          <cell r="FP33">
            <v>291.60899999999998</v>
          </cell>
          <cell r="FQ33">
            <v>0</v>
          </cell>
          <cell r="FR33">
            <v>2020.682</v>
          </cell>
          <cell r="FS33">
            <v>1892.0920000000001</v>
          </cell>
          <cell r="FT33">
            <v>72.739999999999995</v>
          </cell>
          <cell r="FU33">
            <v>55.85</v>
          </cell>
          <cell r="FV33">
            <v>202321</v>
          </cell>
          <cell r="FW33">
            <v>0</v>
          </cell>
          <cell r="FX33">
            <v>202321</v>
          </cell>
          <cell r="FZ33">
            <v>1199.2375608699999</v>
          </cell>
          <cell r="GA33">
            <v>0</v>
          </cell>
          <cell r="GB33">
            <v>36.483000000000004</v>
          </cell>
          <cell r="GC33">
            <v>0</v>
          </cell>
          <cell r="GD33">
            <v>545.12599999999998</v>
          </cell>
          <cell r="GE33">
            <v>545.12599999999998</v>
          </cell>
          <cell r="GF33">
            <v>0</v>
          </cell>
          <cell r="GG33">
            <v>0</v>
          </cell>
          <cell r="GH33">
            <v>13857</v>
          </cell>
          <cell r="GI33">
            <v>0</v>
          </cell>
          <cell r="GJ33">
            <v>13857</v>
          </cell>
          <cell r="GK33">
            <v>8308.9885183167862</v>
          </cell>
          <cell r="GL33">
            <v>0</v>
          </cell>
          <cell r="GM33">
            <v>81.175999999999988</v>
          </cell>
          <cell r="GN33">
            <v>0</v>
          </cell>
          <cell r="GO33">
            <v>1379.5060000000001</v>
          </cell>
          <cell r="GP33">
            <v>0</v>
          </cell>
          <cell r="GQ33">
            <v>0</v>
          </cell>
          <cell r="GR33">
            <v>0</v>
          </cell>
          <cell r="GS33">
            <v>164119</v>
          </cell>
          <cell r="GT33">
            <v>0</v>
          </cell>
          <cell r="GU33">
            <v>164119</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8308.9885183167862</v>
          </cell>
          <cell r="ID33">
            <v>0</v>
          </cell>
          <cell r="IE33">
            <v>81.175999999999988</v>
          </cell>
          <cell r="IF33">
            <v>0</v>
          </cell>
          <cell r="IG33">
            <v>1379.5060000000001</v>
          </cell>
          <cell r="IH33">
            <v>0</v>
          </cell>
          <cell r="II33">
            <v>0</v>
          </cell>
          <cell r="IJ33">
            <v>0</v>
          </cell>
          <cell r="IK33">
            <v>164119</v>
          </cell>
          <cell r="IL33">
            <v>0</v>
          </cell>
          <cell r="IM33">
            <v>164119</v>
          </cell>
          <cell r="IN33">
            <v>0</v>
          </cell>
          <cell r="IO33">
            <v>0</v>
          </cell>
          <cell r="IP33">
            <v>0</v>
          </cell>
          <cell r="IQ33">
            <v>0</v>
          </cell>
          <cell r="IR33">
            <v>0</v>
          </cell>
          <cell r="IS33">
            <v>0</v>
          </cell>
          <cell r="IT33">
            <v>0</v>
          </cell>
          <cell r="IU33">
            <v>0</v>
          </cell>
          <cell r="IV33">
            <v>0</v>
          </cell>
          <cell r="IW33">
            <v>0</v>
          </cell>
          <cell r="IX33">
            <v>0</v>
          </cell>
          <cell r="IY33">
            <v>121.90338826000001</v>
          </cell>
          <cell r="IZ33">
            <v>0</v>
          </cell>
          <cell r="JA33">
            <v>0</v>
          </cell>
          <cell r="JB33">
            <v>0</v>
          </cell>
          <cell r="JC33">
            <v>0</v>
          </cell>
          <cell r="JD33">
            <v>0</v>
          </cell>
          <cell r="JE33">
            <v>0</v>
          </cell>
          <cell r="JF33">
            <v>0</v>
          </cell>
          <cell r="JG33">
            <v>273</v>
          </cell>
          <cell r="JH33">
            <v>0</v>
          </cell>
          <cell r="JI33">
            <v>273</v>
          </cell>
          <cell r="JJ33">
            <v>6.3401916800000002</v>
          </cell>
          <cell r="JK33">
            <v>0</v>
          </cell>
          <cell r="JL33">
            <v>0</v>
          </cell>
          <cell r="JM33">
            <v>0</v>
          </cell>
          <cell r="JN33">
            <v>0</v>
          </cell>
          <cell r="JO33">
            <v>0</v>
          </cell>
          <cell r="JP33">
            <v>0</v>
          </cell>
          <cell r="JQ33">
            <v>0</v>
          </cell>
          <cell r="JR33">
            <v>22</v>
          </cell>
          <cell r="JS33">
            <v>0</v>
          </cell>
          <cell r="JT33">
            <v>22</v>
          </cell>
          <cell r="JU33">
            <v>115.56319658000001</v>
          </cell>
          <cell r="JV33">
            <v>0</v>
          </cell>
          <cell r="JW33">
            <v>0</v>
          </cell>
          <cell r="JX33">
            <v>0</v>
          </cell>
          <cell r="JY33">
            <v>0</v>
          </cell>
          <cell r="JZ33">
            <v>0</v>
          </cell>
          <cell r="KA33">
            <v>0</v>
          </cell>
          <cell r="KB33">
            <v>0</v>
          </cell>
          <cell r="KC33">
            <v>251</v>
          </cell>
          <cell r="KD33">
            <v>0</v>
          </cell>
          <cell r="KE33">
            <v>251</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115.56319658000001</v>
          </cell>
          <cell r="LC33">
            <v>0</v>
          </cell>
          <cell r="LD33">
            <v>0</v>
          </cell>
          <cell r="LE33">
            <v>0</v>
          </cell>
          <cell r="LF33">
            <v>0</v>
          </cell>
          <cell r="LG33">
            <v>0</v>
          </cell>
          <cell r="LH33">
            <v>0</v>
          </cell>
          <cell r="LI33">
            <v>0</v>
          </cell>
          <cell r="LJ33">
            <v>251</v>
          </cell>
          <cell r="LK33">
            <v>0</v>
          </cell>
          <cell r="LL33">
            <v>251</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t="str">
            <v>нд</v>
          </cell>
          <cell r="OM33" t="str">
            <v>нд</v>
          </cell>
          <cell r="ON33" t="str">
            <v>нд</v>
          </cell>
          <cell r="OO33" t="str">
            <v>нд</v>
          </cell>
          <cell r="OP33" t="str">
            <v>нд</v>
          </cell>
          <cell r="OR33" t="str">
            <v>нд</v>
          </cell>
          <cell r="OT33">
            <v>15637.185665075769</v>
          </cell>
        </row>
        <row r="34">
          <cell r="A34" t="str">
            <v>Г</v>
          </cell>
          <cell r="B34" t="str">
            <v>1.1.1.3.2</v>
          </cell>
          <cell r="C34"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4" t="str">
            <v>Г</v>
          </cell>
          <cell r="E34">
            <v>0</v>
          </cell>
          <cell r="H34">
            <v>0</v>
          </cell>
          <cell r="J34">
            <v>2455.9926644699999</v>
          </cell>
          <cell r="K34">
            <v>0</v>
          </cell>
          <cell r="L34">
            <v>2455.9926644699999</v>
          </cell>
          <cell r="M34">
            <v>999.58759440000017</v>
          </cell>
          <cell r="N34">
            <v>0</v>
          </cell>
          <cell r="O34">
            <v>199.96046895000003</v>
          </cell>
          <cell r="P34">
            <v>69.464734550000003</v>
          </cell>
          <cell r="Q34">
            <v>1186.9798665699998</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1858.2327315399998</v>
          </cell>
          <cell r="DH34">
            <v>0</v>
          </cell>
          <cell r="DI34">
            <v>1858.2327315399998</v>
          </cell>
          <cell r="DJ34">
            <v>591.40477412999996</v>
          </cell>
          <cell r="DK34">
            <v>443.57690142000001</v>
          </cell>
          <cell r="DL34">
            <v>711.97321601999988</v>
          </cell>
          <cell r="DM34">
            <v>111.27783997</v>
          </cell>
          <cell r="DN34">
            <v>7287.9116630170756</v>
          </cell>
          <cell r="DS34">
            <v>457.4</v>
          </cell>
          <cell r="DT34">
            <v>1398.5</v>
          </cell>
          <cell r="DU34">
            <v>1496.3844160049637</v>
          </cell>
          <cell r="DV34">
            <v>3935.6272470121125</v>
          </cell>
          <cell r="DW34">
            <v>1398.5</v>
          </cell>
          <cell r="DX34" t="str">
            <v/>
          </cell>
          <cell r="DY34" t="str">
            <v/>
          </cell>
          <cell r="DZ34" t="str">
            <v/>
          </cell>
          <cell r="EA34" t="str">
            <v/>
          </cell>
          <cell r="EB34">
            <v>0</v>
          </cell>
          <cell r="EC34">
            <v>381.27780788000001</v>
          </cell>
          <cell r="ED34">
            <v>195.56735697000005</v>
          </cell>
          <cell r="EE34">
            <v>22.006682420000001</v>
          </cell>
          <cell r="EF34">
            <v>155.14677308</v>
          </cell>
          <cell r="EG34">
            <v>8.5569954100000007</v>
          </cell>
          <cell r="EH34">
            <v>77.123455160000006</v>
          </cell>
          <cell r="EI34">
            <v>7.1553000000000005E-2</v>
          </cell>
          <cell r="EJ34">
            <v>1.69555777</v>
          </cell>
          <cell r="EK34">
            <v>71.096784159999999</v>
          </cell>
          <cell r="EL34">
            <v>4.2595602299999999</v>
          </cell>
          <cell r="EM34">
            <v>304.15435272000002</v>
          </cell>
          <cell r="EN34">
            <v>195.49580397000003</v>
          </cell>
          <cell r="EO34">
            <v>20.31112465</v>
          </cell>
          <cell r="EP34">
            <v>84.049988920000004</v>
          </cell>
          <cell r="EQ34">
            <v>4.2974351799999999</v>
          </cell>
          <cell r="ER34">
            <v>195.49580397000003</v>
          </cell>
          <cell r="ES34">
            <v>0</v>
          </cell>
          <cell r="ET34">
            <v>0</v>
          </cell>
          <cell r="EU34">
            <v>0</v>
          </cell>
          <cell r="EV34">
            <v>0</v>
          </cell>
          <cell r="EW34">
            <v>0</v>
          </cell>
          <cell r="EX34">
            <v>0</v>
          </cell>
          <cell r="EY34">
            <v>0</v>
          </cell>
          <cell r="EZ34">
            <v>0</v>
          </cell>
          <cell r="FA34">
            <v>0</v>
          </cell>
          <cell r="FB34">
            <v>304.15435272000002</v>
          </cell>
          <cell r="FC34">
            <v>195.49580397000003</v>
          </cell>
          <cell r="FD34">
            <v>20.31112465</v>
          </cell>
          <cell r="FE34">
            <v>84.049988920000004</v>
          </cell>
          <cell r="FF34">
            <v>4.2974351799999999</v>
          </cell>
          <cell r="FG34" t="str">
            <v/>
          </cell>
          <cell r="FH34" t="str">
            <v/>
          </cell>
          <cell r="FI34" t="str">
            <v/>
          </cell>
          <cell r="FJ34" t="str">
            <v/>
          </cell>
          <cell r="FK34">
            <v>0</v>
          </cell>
          <cell r="FN34">
            <v>11773.071493446381</v>
          </cell>
          <cell r="FO34">
            <v>0</v>
          </cell>
          <cell r="FP34">
            <v>291.60899999999998</v>
          </cell>
          <cell r="FQ34">
            <v>0</v>
          </cell>
          <cell r="FR34">
            <v>2020.682</v>
          </cell>
          <cell r="FS34">
            <v>1892.0920000000001</v>
          </cell>
          <cell r="FT34">
            <v>72.739999999999995</v>
          </cell>
          <cell r="FU34">
            <v>55.85</v>
          </cell>
          <cell r="FV34">
            <v>202321</v>
          </cell>
          <cell r="FW34">
            <v>0</v>
          </cell>
          <cell r="FX34">
            <v>202321</v>
          </cell>
          <cell r="FZ34">
            <v>1199.2375608699999</v>
          </cell>
          <cell r="GA34">
            <v>0</v>
          </cell>
          <cell r="GB34">
            <v>36.483000000000004</v>
          </cell>
          <cell r="GC34">
            <v>0</v>
          </cell>
          <cell r="GD34">
            <v>545.12599999999998</v>
          </cell>
          <cell r="GE34">
            <v>545.12599999999998</v>
          </cell>
          <cell r="GF34">
            <v>0</v>
          </cell>
          <cell r="GG34">
            <v>0</v>
          </cell>
          <cell r="GH34">
            <v>13857</v>
          </cell>
          <cell r="GI34">
            <v>0</v>
          </cell>
          <cell r="GJ34">
            <v>13857</v>
          </cell>
          <cell r="GK34">
            <v>8308.9885183167862</v>
          </cell>
          <cell r="GL34">
            <v>0</v>
          </cell>
          <cell r="GM34">
            <v>81.175999999999988</v>
          </cell>
          <cell r="GN34">
            <v>0</v>
          </cell>
          <cell r="GO34">
            <v>1379.5060000000001</v>
          </cell>
          <cell r="GP34">
            <v>0</v>
          </cell>
          <cell r="GQ34">
            <v>0</v>
          </cell>
          <cell r="GR34">
            <v>0</v>
          </cell>
          <cell r="GS34">
            <v>164119</v>
          </cell>
          <cell r="GT34">
            <v>0</v>
          </cell>
          <cell r="GU34">
            <v>164119</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8308.9885183167862</v>
          </cell>
          <cell r="ID34">
            <v>0</v>
          </cell>
          <cell r="IE34">
            <v>81.175999999999988</v>
          </cell>
          <cell r="IF34">
            <v>0</v>
          </cell>
          <cell r="IG34">
            <v>1379.5060000000001</v>
          </cell>
          <cell r="IH34">
            <v>0</v>
          </cell>
          <cell r="II34">
            <v>0</v>
          </cell>
          <cell r="IJ34">
            <v>0</v>
          </cell>
          <cell r="IK34">
            <v>164119</v>
          </cell>
          <cell r="IL34">
            <v>0</v>
          </cell>
          <cell r="IM34">
            <v>164119</v>
          </cell>
          <cell r="IN34">
            <v>0</v>
          </cell>
          <cell r="IO34">
            <v>0</v>
          </cell>
          <cell r="IP34">
            <v>0</v>
          </cell>
          <cell r="IQ34">
            <v>0</v>
          </cell>
          <cell r="IR34">
            <v>0</v>
          </cell>
          <cell r="IS34">
            <v>0</v>
          </cell>
          <cell r="IT34">
            <v>0</v>
          </cell>
          <cell r="IU34">
            <v>0</v>
          </cell>
          <cell r="IV34">
            <v>0</v>
          </cell>
          <cell r="IW34">
            <v>0</v>
          </cell>
          <cell r="IX34">
            <v>0</v>
          </cell>
          <cell r="IY34">
            <v>121.90338826000001</v>
          </cell>
          <cell r="IZ34">
            <v>0</v>
          </cell>
          <cell r="JA34">
            <v>0</v>
          </cell>
          <cell r="JB34">
            <v>0</v>
          </cell>
          <cell r="JC34">
            <v>0</v>
          </cell>
          <cell r="JD34">
            <v>0</v>
          </cell>
          <cell r="JE34">
            <v>0</v>
          </cell>
          <cell r="JF34">
            <v>0</v>
          </cell>
          <cell r="JG34">
            <v>273</v>
          </cell>
          <cell r="JH34">
            <v>0</v>
          </cell>
          <cell r="JI34">
            <v>273</v>
          </cell>
          <cell r="JJ34">
            <v>6.3401916800000002</v>
          </cell>
          <cell r="JK34">
            <v>0</v>
          </cell>
          <cell r="JL34">
            <v>0</v>
          </cell>
          <cell r="JM34">
            <v>0</v>
          </cell>
          <cell r="JN34">
            <v>0</v>
          </cell>
          <cell r="JO34">
            <v>0</v>
          </cell>
          <cell r="JP34">
            <v>0</v>
          </cell>
          <cell r="JQ34">
            <v>0</v>
          </cell>
          <cell r="JR34">
            <v>22</v>
          </cell>
          <cell r="JS34">
            <v>0</v>
          </cell>
          <cell r="JT34">
            <v>22</v>
          </cell>
          <cell r="JU34">
            <v>115.56319658000001</v>
          </cell>
          <cell r="JV34">
            <v>0</v>
          </cell>
          <cell r="JW34">
            <v>0</v>
          </cell>
          <cell r="JX34">
            <v>0</v>
          </cell>
          <cell r="JY34">
            <v>0</v>
          </cell>
          <cell r="JZ34">
            <v>0</v>
          </cell>
          <cell r="KA34">
            <v>0</v>
          </cell>
          <cell r="KB34">
            <v>0</v>
          </cell>
          <cell r="KC34">
            <v>251</v>
          </cell>
          <cell r="KD34">
            <v>0</v>
          </cell>
          <cell r="KE34">
            <v>251</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115.56319658000001</v>
          </cell>
          <cell r="LC34">
            <v>0</v>
          </cell>
          <cell r="LD34">
            <v>0</v>
          </cell>
          <cell r="LE34">
            <v>0</v>
          </cell>
          <cell r="LF34">
            <v>0</v>
          </cell>
          <cell r="LG34">
            <v>0</v>
          </cell>
          <cell r="LH34">
            <v>0</v>
          </cell>
          <cell r="LI34">
            <v>0</v>
          </cell>
          <cell r="LJ34">
            <v>251</v>
          </cell>
          <cell r="LK34">
            <v>0</v>
          </cell>
          <cell r="LL34">
            <v>251</v>
          </cell>
          <cell r="LQ34">
            <v>0</v>
          </cell>
          <cell r="LR34">
            <v>0</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R34" t="str">
            <v>нд</v>
          </cell>
          <cell r="OT34">
            <v>15637.185665075769</v>
          </cell>
        </row>
        <row r="35">
          <cell r="A35" t="str">
            <v>Г</v>
          </cell>
          <cell r="B35" t="str">
            <v>1.1.1.3.2</v>
          </cell>
          <cell r="C35"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0</v>
          </cell>
          <cell r="H35">
            <v>0</v>
          </cell>
          <cell r="J35">
            <v>2455.9926644699999</v>
          </cell>
          <cell r="K35">
            <v>0</v>
          </cell>
          <cell r="L35">
            <v>2455.9926644699999</v>
          </cell>
          <cell r="M35">
            <v>999.58759440000017</v>
          </cell>
          <cell r="N35">
            <v>0</v>
          </cell>
          <cell r="O35">
            <v>199.96046895000003</v>
          </cell>
          <cell r="P35">
            <v>69.464734550000003</v>
          </cell>
          <cell r="Q35">
            <v>1186.9798665699998</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0</v>
          </cell>
          <cell r="DG35">
            <v>1858.2327315399998</v>
          </cell>
          <cell r="DH35">
            <v>0</v>
          </cell>
          <cell r="DI35">
            <v>1858.2327315399998</v>
          </cell>
          <cell r="DJ35">
            <v>591.40477412999996</v>
          </cell>
          <cell r="DK35">
            <v>443.57690142000001</v>
          </cell>
          <cell r="DL35">
            <v>711.97321601999988</v>
          </cell>
          <cell r="DM35">
            <v>111.27783997</v>
          </cell>
          <cell r="DN35">
            <v>7287.9116630170756</v>
          </cell>
          <cell r="DS35">
            <v>457.4</v>
          </cell>
          <cell r="DT35">
            <v>1398.5</v>
          </cell>
          <cell r="DU35">
            <v>1496.3844160049637</v>
          </cell>
          <cell r="DV35">
            <v>3935.6272470121125</v>
          </cell>
          <cell r="DW35">
            <v>1398.5</v>
          </cell>
          <cell r="DX35" t="str">
            <v/>
          </cell>
          <cell r="DY35" t="str">
            <v/>
          </cell>
          <cell r="DZ35" t="str">
            <v/>
          </cell>
          <cell r="EA35" t="str">
            <v/>
          </cell>
          <cell r="EB35">
            <v>0</v>
          </cell>
          <cell r="EC35">
            <v>381.27780788000001</v>
          </cell>
          <cell r="ED35">
            <v>195.56735697000005</v>
          </cell>
          <cell r="EE35">
            <v>22.006682420000001</v>
          </cell>
          <cell r="EF35">
            <v>155.14677308</v>
          </cell>
          <cell r="EG35">
            <v>8.5569954100000007</v>
          </cell>
          <cell r="EH35">
            <v>77.123455160000006</v>
          </cell>
          <cell r="EI35">
            <v>7.1553000000000005E-2</v>
          </cell>
          <cell r="EJ35">
            <v>1.69555777</v>
          </cell>
          <cell r="EK35">
            <v>71.096784159999999</v>
          </cell>
          <cell r="EL35">
            <v>4.2595602299999999</v>
          </cell>
          <cell r="EM35">
            <v>304.15435272000002</v>
          </cell>
          <cell r="EN35">
            <v>195.49580397000003</v>
          </cell>
          <cell r="EO35">
            <v>20.31112465</v>
          </cell>
          <cell r="EP35">
            <v>84.049988920000004</v>
          </cell>
          <cell r="EQ35">
            <v>4.2974351799999999</v>
          </cell>
          <cell r="ER35">
            <v>195.49580397000003</v>
          </cell>
          <cell r="ES35">
            <v>0</v>
          </cell>
          <cell r="ET35">
            <v>0</v>
          </cell>
          <cell r="EU35">
            <v>0</v>
          </cell>
          <cell r="EV35">
            <v>0</v>
          </cell>
          <cell r="EW35">
            <v>0</v>
          </cell>
          <cell r="EX35">
            <v>0</v>
          </cell>
          <cell r="EY35">
            <v>0</v>
          </cell>
          <cell r="EZ35">
            <v>0</v>
          </cell>
          <cell r="FA35">
            <v>0</v>
          </cell>
          <cell r="FB35">
            <v>304.15435272000002</v>
          </cell>
          <cell r="FC35">
            <v>195.49580397000003</v>
          </cell>
          <cell r="FD35">
            <v>20.31112465</v>
          </cell>
          <cell r="FE35">
            <v>84.049988920000004</v>
          </cell>
          <cell r="FF35">
            <v>4.2974351799999999</v>
          </cell>
          <cell r="FG35" t="str">
            <v/>
          </cell>
          <cell r="FH35" t="str">
            <v/>
          </cell>
          <cell r="FI35" t="str">
            <v/>
          </cell>
          <cell r="FJ35" t="str">
            <v/>
          </cell>
          <cell r="FK35">
            <v>0</v>
          </cell>
          <cell r="FN35">
            <v>11773.071493446381</v>
          </cell>
          <cell r="FO35">
            <v>0</v>
          </cell>
          <cell r="FP35">
            <v>291.60899999999998</v>
          </cell>
          <cell r="FQ35">
            <v>0</v>
          </cell>
          <cell r="FR35">
            <v>2020.682</v>
          </cell>
          <cell r="FS35">
            <v>1892.0920000000001</v>
          </cell>
          <cell r="FT35">
            <v>72.739999999999995</v>
          </cell>
          <cell r="FU35">
            <v>55.85</v>
          </cell>
          <cell r="FV35">
            <v>202321</v>
          </cell>
          <cell r="FW35">
            <v>0</v>
          </cell>
          <cell r="FX35">
            <v>202321</v>
          </cell>
          <cell r="FZ35">
            <v>1199.2375608699999</v>
          </cell>
          <cell r="GA35">
            <v>0</v>
          </cell>
          <cell r="GB35">
            <v>36.483000000000004</v>
          </cell>
          <cell r="GC35">
            <v>0</v>
          </cell>
          <cell r="GD35">
            <v>545.12599999999998</v>
          </cell>
          <cell r="GE35">
            <v>545.12599999999998</v>
          </cell>
          <cell r="GF35">
            <v>0</v>
          </cell>
          <cell r="GG35">
            <v>0</v>
          </cell>
          <cell r="GH35">
            <v>13857</v>
          </cell>
          <cell r="GI35">
            <v>0</v>
          </cell>
          <cell r="GJ35">
            <v>13857</v>
          </cell>
          <cell r="GK35">
            <v>8308.9885183167862</v>
          </cell>
          <cell r="GL35">
            <v>0</v>
          </cell>
          <cell r="GM35">
            <v>81.175999999999988</v>
          </cell>
          <cell r="GN35">
            <v>0</v>
          </cell>
          <cell r="GO35">
            <v>1379.5060000000001</v>
          </cell>
          <cell r="GP35">
            <v>0</v>
          </cell>
          <cell r="GQ35">
            <v>0</v>
          </cell>
          <cell r="GR35">
            <v>0</v>
          </cell>
          <cell r="GS35">
            <v>164119</v>
          </cell>
          <cell r="GT35">
            <v>0</v>
          </cell>
          <cell r="GU35">
            <v>164119</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8308.9885183167862</v>
          </cell>
          <cell r="ID35">
            <v>0</v>
          </cell>
          <cell r="IE35">
            <v>81.175999999999988</v>
          </cell>
          <cell r="IF35">
            <v>0</v>
          </cell>
          <cell r="IG35">
            <v>1379.5060000000001</v>
          </cell>
          <cell r="IH35">
            <v>0</v>
          </cell>
          <cell r="II35">
            <v>0</v>
          </cell>
          <cell r="IJ35">
            <v>0</v>
          </cell>
          <cell r="IK35">
            <v>164119</v>
          </cell>
          <cell r="IL35">
            <v>0</v>
          </cell>
          <cell r="IM35">
            <v>164119</v>
          </cell>
          <cell r="IN35">
            <v>0</v>
          </cell>
          <cell r="IO35">
            <v>0</v>
          </cell>
          <cell r="IP35">
            <v>0</v>
          </cell>
          <cell r="IQ35">
            <v>0</v>
          </cell>
          <cell r="IR35">
            <v>0</v>
          </cell>
          <cell r="IS35">
            <v>0</v>
          </cell>
          <cell r="IT35">
            <v>0</v>
          </cell>
          <cell r="IU35">
            <v>0</v>
          </cell>
          <cell r="IV35">
            <v>0</v>
          </cell>
          <cell r="IW35">
            <v>0</v>
          </cell>
          <cell r="IX35">
            <v>0</v>
          </cell>
          <cell r="IY35">
            <v>121.90338826000001</v>
          </cell>
          <cell r="IZ35">
            <v>0</v>
          </cell>
          <cell r="JA35">
            <v>0</v>
          </cell>
          <cell r="JB35">
            <v>0</v>
          </cell>
          <cell r="JC35">
            <v>0</v>
          </cell>
          <cell r="JD35">
            <v>0</v>
          </cell>
          <cell r="JE35">
            <v>0</v>
          </cell>
          <cell r="JF35">
            <v>0</v>
          </cell>
          <cell r="JG35">
            <v>273</v>
          </cell>
          <cell r="JH35">
            <v>0</v>
          </cell>
          <cell r="JI35">
            <v>273</v>
          </cell>
          <cell r="JJ35">
            <v>6.3401916800000002</v>
          </cell>
          <cell r="JK35">
            <v>0</v>
          </cell>
          <cell r="JL35">
            <v>0</v>
          </cell>
          <cell r="JM35">
            <v>0</v>
          </cell>
          <cell r="JN35">
            <v>0</v>
          </cell>
          <cell r="JO35">
            <v>0</v>
          </cell>
          <cell r="JP35">
            <v>0</v>
          </cell>
          <cell r="JQ35">
            <v>0</v>
          </cell>
          <cell r="JR35">
            <v>22</v>
          </cell>
          <cell r="JS35">
            <v>0</v>
          </cell>
          <cell r="JT35">
            <v>22</v>
          </cell>
          <cell r="JU35">
            <v>115.56319658000001</v>
          </cell>
          <cell r="JV35">
            <v>0</v>
          </cell>
          <cell r="JW35">
            <v>0</v>
          </cell>
          <cell r="JX35">
            <v>0</v>
          </cell>
          <cell r="JY35">
            <v>0</v>
          </cell>
          <cell r="JZ35">
            <v>0</v>
          </cell>
          <cell r="KA35">
            <v>0</v>
          </cell>
          <cell r="KB35">
            <v>0</v>
          </cell>
          <cell r="KC35">
            <v>251</v>
          </cell>
          <cell r="KD35">
            <v>0</v>
          </cell>
          <cell r="KE35">
            <v>251</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115.56319658000001</v>
          </cell>
          <cell r="LC35">
            <v>0</v>
          </cell>
          <cell r="LD35">
            <v>0</v>
          </cell>
          <cell r="LE35">
            <v>0</v>
          </cell>
          <cell r="LF35">
            <v>0</v>
          </cell>
          <cell r="LG35">
            <v>0</v>
          </cell>
          <cell r="LH35">
            <v>0</v>
          </cell>
          <cell r="LI35">
            <v>0</v>
          </cell>
          <cell r="LJ35">
            <v>251</v>
          </cell>
          <cell r="LK35">
            <v>0</v>
          </cell>
          <cell r="LL35">
            <v>251</v>
          </cell>
          <cell r="LQ35">
            <v>0</v>
          </cell>
          <cell r="LR35">
            <v>0</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R35" t="str">
            <v>нд</v>
          </cell>
          <cell r="OT35">
            <v>15637.185665075769</v>
          </cell>
        </row>
        <row r="36">
          <cell r="A36" t="str">
            <v>Г</v>
          </cell>
          <cell r="B36" t="str">
            <v>1.1.1.3.2</v>
          </cell>
          <cell r="C3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6" t="str">
            <v>Г</v>
          </cell>
          <cell r="E36">
            <v>0</v>
          </cell>
          <cell r="H36">
            <v>0</v>
          </cell>
          <cell r="J36">
            <v>2455.9926644699999</v>
          </cell>
          <cell r="K36">
            <v>0</v>
          </cell>
          <cell r="L36">
            <v>2455.9926644699999</v>
          </cell>
          <cell r="M36">
            <v>999.58759440000017</v>
          </cell>
          <cell r="N36">
            <v>0</v>
          </cell>
          <cell r="O36">
            <v>199.96046895000003</v>
          </cell>
          <cell r="P36">
            <v>69.464734550000003</v>
          </cell>
          <cell r="Q36">
            <v>1186.9798665699998</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t="str">
            <v/>
          </cell>
          <cell r="CS36" t="str">
            <v/>
          </cell>
          <cell r="CT36" t="str">
            <v/>
          </cell>
          <cell r="CU36">
            <v>0</v>
          </cell>
          <cell r="CX36">
            <v>11773.071493446381</v>
          </cell>
          <cell r="CY36">
            <v>2007.6103241393257</v>
          </cell>
          <cell r="CZ36">
            <v>3841.5348877713004</v>
          </cell>
          <cell r="DA36">
            <v>3963.2928893735866</v>
          </cell>
          <cell r="DB36">
            <v>1960.6333921621663</v>
          </cell>
          <cell r="DE36">
            <v>0</v>
          </cell>
          <cell r="DG36">
            <v>1858.2327315399998</v>
          </cell>
          <cell r="DH36">
            <v>0</v>
          </cell>
          <cell r="DI36">
            <v>1858.2327315399998</v>
          </cell>
          <cell r="DJ36">
            <v>591.40477412999996</v>
          </cell>
          <cell r="DK36">
            <v>443.57690142000001</v>
          </cell>
          <cell r="DL36">
            <v>711.97321601999988</v>
          </cell>
          <cell r="DM36">
            <v>111.27783997</v>
          </cell>
          <cell r="DN36">
            <v>7287.9116630170756</v>
          </cell>
          <cell r="DS36">
            <v>457.4</v>
          </cell>
          <cell r="DT36">
            <v>1398.5</v>
          </cell>
          <cell r="DU36">
            <v>1496.3844160049637</v>
          </cell>
          <cell r="DV36">
            <v>3935.6272470121125</v>
          </cell>
          <cell r="DW36">
            <v>1398.5</v>
          </cell>
          <cell r="DX36" t="str">
            <v/>
          </cell>
          <cell r="DY36" t="str">
            <v/>
          </cell>
          <cell r="DZ36" t="str">
            <v/>
          </cell>
          <cell r="EA36" t="str">
            <v/>
          </cell>
          <cell r="EB36">
            <v>0</v>
          </cell>
          <cell r="EC36">
            <v>381.27780788000001</v>
          </cell>
          <cell r="ED36">
            <v>195.56735697000005</v>
          </cell>
          <cell r="EE36">
            <v>22.006682420000001</v>
          </cell>
          <cell r="EF36">
            <v>155.14677308</v>
          </cell>
          <cell r="EG36">
            <v>8.5569954100000007</v>
          </cell>
          <cell r="EH36">
            <v>77.123455160000006</v>
          </cell>
          <cell r="EI36">
            <v>7.1553000000000005E-2</v>
          </cell>
          <cell r="EJ36">
            <v>1.69555777</v>
          </cell>
          <cell r="EK36">
            <v>71.096784159999999</v>
          </cell>
          <cell r="EL36">
            <v>4.2595602299999999</v>
          </cell>
          <cell r="EM36">
            <v>304.15435272000002</v>
          </cell>
          <cell r="EN36">
            <v>195.49580397000003</v>
          </cell>
          <cell r="EO36">
            <v>20.31112465</v>
          </cell>
          <cell r="EP36">
            <v>84.049988920000004</v>
          </cell>
          <cell r="EQ36">
            <v>4.2974351799999999</v>
          </cell>
          <cell r="ER36">
            <v>195.49580397000003</v>
          </cell>
          <cell r="ES36">
            <v>0</v>
          </cell>
          <cell r="ET36">
            <v>0</v>
          </cell>
          <cell r="EU36">
            <v>0</v>
          </cell>
          <cell r="EV36">
            <v>0</v>
          </cell>
          <cell r="EW36">
            <v>0</v>
          </cell>
          <cell r="EX36">
            <v>0</v>
          </cell>
          <cell r="EY36">
            <v>0</v>
          </cell>
          <cell r="EZ36">
            <v>0</v>
          </cell>
          <cell r="FA36">
            <v>0</v>
          </cell>
          <cell r="FB36">
            <v>304.15435272000002</v>
          </cell>
          <cell r="FC36">
            <v>195.49580397000003</v>
          </cell>
          <cell r="FD36">
            <v>20.31112465</v>
          </cell>
          <cell r="FE36">
            <v>84.049988920000004</v>
          </cell>
          <cell r="FF36">
            <v>4.2974351799999999</v>
          </cell>
          <cell r="FG36" t="str">
            <v/>
          </cell>
          <cell r="FH36" t="str">
            <v/>
          </cell>
          <cell r="FI36" t="str">
            <v/>
          </cell>
          <cell r="FJ36" t="str">
            <v/>
          </cell>
          <cell r="FK36">
            <v>0</v>
          </cell>
          <cell r="FN36">
            <v>11773.071493446381</v>
          </cell>
          <cell r="FO36">
            <v>0</v>
          </cell>
          <cell r="FP36">
            <v>291.60899999999998</v>
          </cell>
          <cell r="FQ36">
            <v>0</v>
          </cell>
          <cell r="FR36">
            <v>2020.682</v>
          </cell>
          <cell r="FS36">
            <v>1892.0920000000001</v>
          </cell>
          <cell r="FT36">
            <v>72.739999999999995</v>
          </cell>
          <cell r="FU36">
            <v>55.85</v>
          </cell>
          <cell r="FV36">
            <v>202321</v>
          </cell>
          <cell r="FW36">
            <v>0</v>
          </cell>
          <cell r="FX36">
            <v>202321</v>
          </cell>
          <cell r="FZ36">
            <v>1199.2375608699999</v>
          </cell>
          <cell r="GA36">
            <v>0</v>
          </cell>
          <cell r="GB36">
            <v>36.483000000000004</v>
          </cell>
          <cell r="GC36">
            <v>0</v>
          </cell>
          <cell r="GD36">
            <v>545.12599999999998</v>
          </cell>
          <cell r="GE36">
            <v>545.12599999999998</v>
          </cell>
          <cell r="GF36">
            <v>0</v>
          </cell>
          <cell r="GG36">
            <v>0</v>
          </cell>
          <cell r="GH36">
            <v>13857</v>
          </cell>
          <cell r="GI36">
            <v>0</v>
          </cell>
          <cell r="GJ36">
            <v>13857</v>
          </cell>
          <cell r="GK36">
            <v>8308.9885183167862</v>
          </cell>
          <cell r="GL36">
            <v>0</v>
          </cell>
          <cell r="GM36">
            <v>81.175999999999988</v>
          </cell>
          <cell r="GN36">
            <v>0</v>
          </cell>
          <cell r="GO36">
            <v>1379.5060000000001</v>
          </cell>
          <cell r="GP36">
            <v>0</v>
          </cell>
          <cell r="GQ36">
            <v>0</v>
          </cell>
          <cell r="GR36">
            <v>0</v>
          </cell>
          <cell r="GS36">
            <v>164119</v>
          </cell>
          <cell r="GT36">
            <v>0</v>
          </cell>
          <cell r="GU36">
            <v>164119</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8308.9885183167862</v>
          </cell>
          <cell r="ID36">
            <v>0</v>
          </cell>
          <cell r="IE36">
            <v>81.175999999999988</v>
          </cell>
          <cell r="IF36">
            <v>0</v>
          </cell>
          <cell r="IG36">
            <v>1379.5060000000001</v>
          </cell>
          <cell r="IH36">
            <v>0</v>
          </cell>
          <cell r="II36">
            <v>0</v>
          </cell>
          <cell r="IJ36">
            <v>0</v>
          </cell>
          <cell r="IK36">
            <v>164119</v>
          </cell>
          <cell r="IL36">
            <v>0</v>
          </cell>
          <cell r="IM36">
            <v>164119</v>
          </cell>
          <cell r="IN36">
            <v>0</v>
          </cell>
          <cell r="IO36">
            <v>0</v>
          </cell>
          <cell r="IP36">
            <v>0</v>
          </cell>
          <cell r="IQ36">
            <v>0</v>
          </cell>
          <cell r="IR36">
            <v>0</v>
          </cell>
          <cell r="IS36">
            <v>0</v>
          </cell>
          <cell r="IT36">
            <v>0</v>
          </cell>
          <cell r="IU36">
            <v>0</v>
          </cell>
          <cell r="IV36">
            <v>0</v>
          </cell>
          <cell r="IW36">
            <v>0</v>
          </cell>
          <cell r="IX36">
            <v>0</v>
          </cell>
          <cell r="IY36">
            <v>121.90338826000001</v>
          </cell>
          <cell r="IZ36">
            <v>0</v>
          </cell>
          <cell r="JA36">
            <v>0</v>
          </cell>
          <cell r="JB36">
            <v>0</v>
          </cell>
          <cell r="JC36">
            <v>0</v>
          </cell>
          <cell r="JD36">
            <v>0</v>
          </cell>
          <cell r="JE36">
            <v>0</v>
          </cell>
          <cell r="JF36">
            <v>0</v>
          </cell>
          <cell r="JG36">
            <v>273</v>
          </cell>
          <cell r="JH36">
            <v>0</v>
          </cell>
          <cell r="JI36">
            <v>273</v>
          </cell>
          <cell r="JJ36">
            <v>6.3401916800000002</v>
          </cell>
          <cell r="JK36">
            <v>0</v>
          </cell>
          <cell r="JL36">
            <v>0</v>
          </cell>
          <cell r="JM36">
            <v>0</v>
          </cell>
          <cell r="JN36">
            <v>0</v>
          </cell>
          <cell r="JO36">
            <v>0</v>
          </cell>
          <cell r="JP36">
            <v>0</v>
          </cell>
          <cell r="JQ36">
            <v>0</v>
          </cell>
          <cell r="JR36">
            <v>22</v>
          </cell>
          <cell r="JS36">
            <v>0</v>
          </cell>
          <cell r="JT36">
            <v>22</v>
          </cell>
          <cell r="JU36">
            <v>115.56319658000001</v>
          </cell>
          <cell r="JV36">
            <v>0</v>
          </cell>
          <cell r="JW36">
            <v>0</v>
          </cell>
          <cell r="JX36">
            <v>0</v>
          </cell>
          <cell r="JY36">
            <v>0</v>
          </cell>
          <cell r="JZ36">
            <v>0</v>
          </cell>
          <cell r="KA36">
            <v>0</v>
          </cell>
          <cell r="KB36">
            <v>0</v>
          </cell>
          <cell r="KC36">
            <v>251</v>
          </cell>
          <cell r="KD36">
            <v>0</v>
          </cell>
          <cell r="KE36">
            <v>251</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115.56319658000001</v>
          </cell>
          <cell r="LC36">
            <v>0</v>
          </cell>
          <cell r="LD36">
            <v>0</v>
          </cell>
          <cell r="LE36">
            <v>0</v>
          </cell>
          <cell r="LF36">
            <v>0</v>
          </cell>
          <cell r="LG36">
            <v>0</v>
          </cell>
          <cell r="LH36">
            <v>0</v>
          </cell>
          <cell r="LI36">
            <v>0</v>
          </cell>
          <cell r="LJ36">
            <v>251</v>
          </cell>
          <cell r="LK36">
            <v>0</v>
          </cell>
          <cell r="LL36">
            <v>251</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t="str">
            <v>нд</v>
          </cell>
          <cell r="OM36" t="str">
            <v>нд</v>
          </cell>
          <cell r="ON36" t="str">
            <v>нд</v>
          </cell>
          <cell r="OO36" t="str">
            <v>нд</v>
          </cell>
          <cell r="OP36" t="str">
            <v>нд</v>
          </cell>
          <cell r="OR36" t="str">
            <v>нд</v>
          </cell>
          <cell r="OT36">
            <v>15637.185665075769</v>
          </cell>
        </row>
        <row r="37">
          <cell r="A37" t="str">
            <v>Г</v>
          </cell>
          <cell r="B37" t="str">
            <v>1.1.1.4</v>
          </cell>
          <cell r="C37"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37" t="str">
            <v>Г</v>
          </cell>
          <cell r="E37">
            <v>824.02347718388614</v>
          </cell>
          <cell r="H37">
            <v>49.143666025599998</v>
          </cell>
          <cell r="J37">
            <v>3278.890097518286</v>
          </cell>
          <cell r="K37">
            <v>822.89743304828619</v>
          </cell>
          <cell r="L37">
            <v>2455.9926644699999</v>
          </cell>
          <cell r="M37">
            <v>999.58759440000017</v>
          </cell>
          <cell r="N37">
            <v>0</v>
          </cell>
          <cell r="O37">
            <v>199.96046895000003</v>
          </cell>
          <cell r="P37">
            <v>69.464734550000003</v>
          </cell>
          <cell r="Q37">
            <v>1186.9798665699998</v>
          </cell>
          <cell r="R37">
            <v>649.92363136420454</v>
          </cell>
          <cell r="S37">
            <v>0</v>
          </cell>
          <cell r="T37">
            <v>0</v>
          </cell>
          <cell r="U37">
            <v>74.513140689910728</v>
          </cell>
          <cell r="V37">
            <v>12.93014812</v>
          </cell>
          <cell r="W37">
            <v>562.48034255429388</v>
          </cell>
          <cell r="X37">
            <v>30.418550223745111</v>
          </cell>
          <cell r="Y37">
            <v>0</v>
          </cell>
          <cell r="Z37">
            <v>0</v>
          </cell>
          <cell r="AA37">
            <v>11.558048420293257</v>
          </cell>
          <cell r="AB37">
            <v>0</v>
          </cell>
          <cell r="AC37">
            <v>18.860501803451854</v>
          </cell>
          <cell r="AD37">
            <v>174.42</v>
          </cell>
          <cell r="AE37">
            <v>0</v>
          </cell>
          <cell r="AF37">
            <v>0</v>
          </cell>
          <cell r="AG37">
            <v>11.074876566666664</v>
          </cell>
          <cell r="AH37">
            <v>12.93014812</v>
          </cell>
          <cell r="AI37">
            <v>150.41497531333334</v>
          </cell>
          <cell r="AJ37">
            <v>215.14</v>
          </cell>
          <cell r="AK37">
            <v>0</v>
          </cell>
          <cell r="AL37">
            <v>0</v>
          </cell>
          <cell r="AM37">
            <v>20.783333333333331</v>
          </cell>
          <cell r="AN37">
            <v>0</v>
          </cell>
          <cell r="AO37">
            <v>194.35666666666665</v>
          </cell>
          <cell r="AP37">
            <v>229.94508114045939</v>
          </cell>
          <cell r="AQ37">
            <v>0</v>
          </cell>
          <cell r="AR37">
            <v>0</v>
          </cell>
          <cell r="AS37">
            <v>31.096882369617475</v>
          </cell>
          <cell r="AT37">
            <v>0</v>
          </cell>
          <cell r="AU37">
            <v>198.84819877084192</v>
          </cell>
          <cell r="AV37">
            <v>174.42</v>
          </cell>
          <cell r="AW37">
            <v>0</v>
          </cell>
          <cell r="AX37">
            <v>0</v>
          </cell>
          <cell r="AY37">
            <v>11.074876566666664</v>
          </cell>
          <cell r="AZ37">
            <v>12.93014812</v>
          </cell>
          <cell r="BA37">
            <v>150.41497531333334</v>
          </cell>
          <cell r="BB37">
            <v>1</v>
          </cell>
          <cell r="BC37" t="str">
            <v/>
          </cell>
          <cell r="BD37">
            <v>3</v>
          </cell>
          <cell r="BE37" t="str">
            <v/>
          </cell>
          <cell r="BF37" t="str">
            <v>1 3</v>
          </cell>
          <cell r="BG37">
            <v>48.017621890000001</v>
          </cell>
          <cell r="BH37">
            <v>0</v>
          </cell>
          <cell r="BI37">
            <v>0</v>
          </cell>
          <cell r="BJ37">
            <v>0</v>
          </cell>
          <cell r="BK37">
            <v>7.2401137699999998</v>
          </cell>
          <cell r="BL37">
            <v>40.77750812</v>
          </cell>
          <cell r="BM37">
            <v>0</v>
          </cell>
          <cell r="BN37">
            <v>0</v>
          </cell>
          <cell r="BO37">
            <v>0</v>
          </cell>
          <cell r="BP37">
            <v>0</v>
          </cell>
          <cell r="BQ37">
            <v>0</v>
          </cell>
          <cell r="BR37">
            <v>0</v>
          </cell>
          <cell r="BS37">
            <v>48.017621890000001</v>
          </cell>
          <cell r="BT37">
            <v>0</v>
          </cell>
          <cell r="BU37">
            <v>0</v>
          </cell>
          <cell r="BV37">
            <v>0</v>
          </cell>
          <cell r="BW37">
            <v>7.2401137699999998</v>
          </cell>
          <cell r="BX37">
            <v>40.77750812</v>
          </cell>
          <cell r="BY37">
            <v>0</v>
          </cell>
          <cell r="BZ37">
            <v>0</v>
          </cell>
          <cell r="CA37">
            <v>0</v>
          </cell>
          <cell r="CB37">
            <v>0</v>
          </cell>
          <cell r="CC37">
            <v>0</v>
          </cell>
          <cell r="CD37">
            <v>0</v>
          </cell>
          <cell r="CE37">
            <v>0</v>
          </cell>
          <cell r="CF37">
            <v>0</v>
          </cell>
          <cell r="CG37">
            <v>0</v>
          </cell>
          <cell r="CH37">
            <v>0</v>
          </cell>
          <cell r="CI37">
            <v>0</v>
          </cell>
          <cell r="CJ37">
            <v>0</v>
          </cell>
          <cell r="CK37">
            <v>48.017621890000001</v>
          </cell>
          <cell r="CL37">
            <v>0</v>
          </cell>
          <cell r="CM37">
            <v>0</v>
          </cell>
          <cell r="CN37">
            <v>0</v>
          </cell>
          <cell r="CO37">
            <v>7.2401137699999998</v>
          </cell>
          <cell r="CP37">
            <v>40.77750812</v>
          </cell>
          <cell r="CQ37" t="str">
            <v/>
          </cell>
          <cell r="CR37" t="str">
            <v/>
          </cell>
          <cell r="CS37" t="str">
            <v/>
          </cell>
          <cell r="CT37" t="str">
            <v/>
          </cell>
          <cell r="CU37">
            <v>0</v>
          </cell>
          <cell r="CX37">
            <v>11773.071493446381</v>
          </cell>
          <cell r="CY37">
            <v>2007.6103241393257</v>
          </cell>
          <cell r="CZ37">
            <v>3841.5348877713004</v>
          </cell>
          <cell r="DA37">
            <v>3963.2928893735866</v>
          </cell>
          <cell r="DB37">
            <v>1960.6333921621663</v>
          </cell>
          <cell r="DE37">
            <v>39.93849513</v>
          </cell>
          <cell r="DG37">
            <v>2512.5222525735717</v>
          </cell>
          <cell r="DH37">
            <v>654.28952103357187</v>
          </cell>
          <cell r="DI37">
            <v>1858.2327315399998</v>
          </cell>
          <cell r="DJ37">
            <v>591.40477412999996</v>
          </cell>
          <cell r="DK37">
            <v>443.57690142000001</v>
          </cell>
          <cell r="DL37">
            <v>711.97321601999988</v>
          </cell>
          <cell r="DM37">
            <v>111.27783997</v>
          </cell>
          <cell r="DN37">
            <v>7287.9116630170756</v>
          </cell>
          <cell r="DS37">
            <v>457.4</v>
          </cell>
          <cell r="DT37">
            <v>1398.5</v>
          </cell>
          <cell r="DU37">
            <v>1496.3844160049637</v>
          </cell>
          <cell r="DV37">
            <v>3935.6272470121125</v>
          </cell>
          <cell r="DW37">
            <v>1398.5</v>
          </cell>
          <cell r="DX37" t="str">
            <v/>
          </cell>
          <cell r="DY37" t="str">
            <v/>
          </cell>
          <cell r="DZ37" t="str">
            <v/>
          </cell>
          <cell r="EA37" t="str">
            <v/>
          </cell>
          <cell r="EB37">
            <v>0</v>
          </cell>
          <cell r="EC37">
            <v>381.27780788000001</v>
          </cell>
          <cell r="ED37">
            <v>195.56735697000005</v>
          </cell>
          <cell r="EE37">
            <v>22.006682420000001</v>
          </cell>
          <cell r="EF37">
            <v>155.14677308</v>
          </cell>
          <cell r="EG37">
            <v>8.5569954100000007</v>
          </cell>
          <cell r="EH37">
            <v>77.123455160000006</v>
          </cell>
          <cell r="EI37">
            <v>7.1553000000000005E-2</v>
          </cell>
          <cell r="EJ37">
            <v>1.69555777</v>
          </cell>
          <cell r="EK37">
            <v>71.096784159999999</v>
          </cell>
          <cell r="EL37">
            <v>4.2595602299999999</v>
          </cell>
          <cell r="EM37">
            <v>304.15435272000002</v>
          </cell>
          <cell r="EN37">
            <v>195.49580397000003</v>
          </cell>
          <cell r="EO37">
            <v>20.31112465</v>
          </cell>
          <cell r="EP37">
            <v>84.049988920000004</v>
          </cell>
          <cell r="EQ37">
            <v>4.2974351799999999</v>
          </cell>
          <cell r="ER37">
            <v>195.49580397000003</v>
          </cell>
          <cell r="ES37">
            <v>0</v>
          </cell>
          <cell r="ET37">
            <v>0</v>
          </cell>
          <cell r="EU37">
            <v>0</v>
          </cell>
          <cell r="EV37">
            <v>0</v>
          </cell>
          <cell r="EW37">
            <v>0</v>
          </cell>
          <cell r="EX37">
            <v>0</v>
          </cell>
          <cell r="EY37">
            <v>0</v>
          </cell>
          <cell r="EZ37">
            <v>0</v>
          </cell>
          <cell r="FA37">
            <v>0</v>
          </cell>
          <cell r="FB37">
            <v>304.15435272000002</v>
          </cell>
          <cell r="FC37">
            <v>195.49580397000003</v>
          </cell>
          <cell r="FD37">
            <v>20.31112465</v>
          </cell>
          <cell r="FE37">
            <v>84.049988920000004</v>
          </cell>
          <cell r="FF37">
            <v>4.2974351799999999</v>
          </cell>
          <cell r="FG37" t="str">
            <v/>
          </cell>
          <cell r="FH37" t="str">
            <v/>
          </cell>
          <cell r="FI37" t="str">
            <v/>
          </cell>
          <cell r="FJ37" t="str">
            <v/>
          </cell>
          <cell r="FK37">
            <v>0</v>
          </cell>
          <cell r="FN37">
            <v>11773.071493446381</v>
          </cell>
          <cell r="FO37">
            <v>0</v>
          </cell>
          <cell r="FP37">
            <v>291.60899999999998</v>
          </cell>
          <cell r="FQ37">
            <v>0</v>
          </cell>
          <cell r="FR37">
            <v>2020.682</v>
          </cell>
          <cell r="FS37">
            <v>1892.0920000000001</v>
          </cell>
          <cell r="FT37">
            <v>72.739999999999995</v>
          </cell>
          <cell r="FU37">
            <v>55.85</v>
          </cell>
          <cell r="FV37">
            <v>202321</v>
          </cell>
          <cell r="FW37">
            <v>0</v>
          </cell>
          <cell r="FX37">
            <v>202321</v>
          </cell>
          <cell r="FZ37">
            <v>1199.2375608699999</v>
          </cell>
          <cell r="GA37">
            <v>0</v>
          </cell>
          <cell r="GB37">
            <v>36.483000000000004</v>
          </cell>
          <cell r="GC37">
            <v>0</v>
          </cell>
          <cell r="GD37">
            <v>545.12599999999998</v>
          </cell>
          <cell r="GE37">
            <v>545.12599999999998</v>
          </cell>
          <cell r="GF37">
            <v>0</v>
          </cell>
          <cell r="GG37">
            <v>0</v>
          </cell>
          <cell r="GH37">
            <v>13857</v>
          </cell>
          <cell r="GI37">
            <v>0</v>
          </cell>
          <cell r="GJ37">
            <v>13857</v>
          </cell>
          <cell r="GK37">
            <v>8308.9885183167862</v>
          </cell>
          <cell r="GL37">
            <v>0</v>
          </cell>
          <cell r="GM37">
            <v>81.175999999999988</v>
          </cell>
          <cell r="GN37">
            <v>0</v>
          </cell>
          <cell r="GO37">
            <v>1379.5060000000001</v>
          </cell>
          <cell r="GP37">
            <v>0</v>
          </cell>
          <cell r="GQ37">
            <v>0</v>
          </cell>
          <cell r="GR37">
            <v>0</v>
          </cell>
          <cell r="GS37">
            <v>164119</v>
          </cell>
          <cell r="GT37">
            <v>0</v>
          </cell>
          <cell r="GU37">
            <v>164119</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8308.9885183167862</v>
          </cell>
          <cell r="ID37">
            <v>0</v>
          </cell>
          <cell r="IE37">
            <v>81.175999999999988</v>
          </cell>
          <cell r="IF37">
            <v>0</v>
          </cell>
          <cell r="IG37">
            <v>1379.5060000000001</v>
          </cell>
          <cell r="IH37">
            <v>0</v>
          </cell>
          <cell r="II37">
            <v>0</v>
          </cell>
          <cell r="IJ37">
            <v>0</v>
          </cell>
          <cell r="IK37">
            <v>164119</v>
          </cell>
          <cell r="IL37">
            <v>0</v>
          </cell>
          <cell r="IM37">
            <v>164119</v>
          </cell>
          <cell r="IN37">
            <v>0</v>
          </cell>
          <cell r="IO37">
            <v>0</v>
          </cell>
          <cell r="IP37">
            <v>0</v>
          </cell>
          <cell r="IQ37">
            <v>0</v>
          </cell>
          <cell r="IR37">
            <v>0</v>
          </cell>
          <cell r="IS37">
            <v>0</v>
          </cell>
          <cell r="IT37">
            <v>0</v>
          </cell>
          <cell r="IU37">
            <v>0</v>
          </cell>
          <cell r="IV37">
            <v>0</v>
          </cell>
          <cell r="IW37">
            <v>0</v>
          </cell>
          <cell r="IX37">
            <v>0</v>
          </cell>
          <cell r="IY37">
            <v>121.90338826000001</v>
          </cell>
          <cell r="IZ37">
            <v>0</v>
          </cell>
          <cell r="JA37">
            <v>0</v>
          </cell>
          <cell r="JB37">
            <v>0</v>
          </cell>
          <cell r="JC37">
            <v>0</v>
          </cell>
          <cell r="JD37">
            <v>0</v>
          </cell>
          <cell r="JE37">
            <v>0</v>
          </cell>
          <cell r="JF37">
            <v>0</v>
          </cell>
          <cell r="JG37">
            <v>273</v>
          </cell>
          <cell r="JH37">
            <v>0</v>
          </cell>
          <cell r="JI37">
            <v>273</v>
          </cell>
          <cell r="JJ37">
            <v>6.3401916800000002</v>
          </cell>
          <cell r="JK37">
            <v>0</v>
          </cell>
          <cell r="JL37">
            <v>0</v>
          </cell>
          <cell r="JM37">
            <v>0</v>
          </cell>
          <cell r="JN37">
            <v>0</v>
          </cell>
          <cell r="JO37">
            <v>0</v>
          </cell>
          <cell r="JP37">
            <v>0</v>
          </cell>
          <cell r="JQ37">
            <v>0</v>
          </cell>
          <cell r="JR37">
            <v>22</v>
          </cell>
          <cell r="JS37">
            <v>0</v>
          </cell>
          <cell r="JT37">
            <v>22</v>
          </cell>
          <cell r="JU37">
            <v>115.56319658000001</v>
          </cell>
          <cell r="JV37">
            <v>0</v>
          </cell>
          <cell r="JW37">
            <v>0</v>
          </cell>
          <cell r="JX37">
            <v>0</v>
          </cell>
          <cell r="JY37">
            <v>0</v>
          </cell>
          <cell r="JZ37">
            <v>0</v>
          </cell>
          <cell r="KA37">
            <v>0</v>
          </cell>
          <cell r="KB37">
            <v>0</v>
          </cell>
          <cell r="KC37">
            <v>251</v>
          </cell>
          <cell r="KD37">
            <v>0</v>
          </cell>
          <cell r="KE37">
            <v>251</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115.56319658000001</v>
          </cell>
          <cell r="LC37">
            <v>0</v>
          </cell>
          <cell r="LD37">
            <v>0</v>
          </cell>
          <cell r="LE37">
            <v>0</v>
          </cell>
          <cell r="LF37">
            <v>0</v>
          </cell>
          <cell r="LG37">
            <v>0</v>
          </cell>
          <cell r="LH37">
            <v>0</v>
          </cell>
          <cell r="LI37">
            <v>0</v>
          </cell>
          <cell r="LJ37">
            <v>251</v>
          </cell>
          <cell r="LK37">
            <v>0</v>
          </cell>
          <cell r="LL37">
            <v>251</v>
          </cell>
          <cell r="LQ37">
            <v>0</v>
          </cell>
          <cell r="LR37">
            <v>0</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R37" t="str">
            <v>нд</v>
          </cell>
          <cell r="OT37">
            <v>15637.185665075769</v>
          </cell>
        </row>
        <row r="38">
          <cell r="A38" t="str">
            <v>Г</v>
          </cell>
          <cell r="B38" t="str">
            <v>1.1.1.4.1</v>
          </cell>
          <cell r="C38"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38" t="str">
            <v>Г</v>
          </cell>
          <cell r="E38">
            <v>0</v>
          </cell>
          <cell r="H38">
            <v>0</v>
          </cell>
          <cell r="J38">
            <v>2455.9926644699999</v>
          </cell>
          <cell r="K38">
            <v>0</v>
          </cell>
          <cell r="L38">
            <v>2455.9926644699999</v>
          </cell>
          <cell r="M38">
            <v>999.58759440000017</v>
          </cell>
          <cell r="N38">
            <v>0</v>
          </cell>
          <cell r="O38">
            <v>199.96046895000003</v>
          </cell>
          <cell r="P38">
            <v>69.464734550000003</v>
          </cell>
          <cell r="Q38">
            <v>1186.9798665699998</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t="str">
            <v/>
          </cell>
          <cell r="BC38" t="str">
            <v/>
          </cell>
          <cell r="BD38" t="str">
            <v/>
          </cell>
          <cell r="BE38" t="str">
            <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v>0</v>
          </cell>
          <cell r="BU38">
            <v>0</v>
          </cell>
          <cell r="BV38">
            <v>0</v>
          </cell>
          <cell r="BW38">
            <v>0</v>
          </cell>
          <cell r="BX38">
            <v>0</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t="str">
            <v/>
          </cell>
          <cell r="CR38" t="str">
            <v/>
          </cell>
          <cell r="CS38" t="str">
            <v/>
          </cell>
          <cell r="CT38" t="str">
            <v/>
          </cell>
          <cell r="CU38">
            <v>0</v>
          </cell>
          <cell r="CX38">
            <v>11773.071493446381</v>
          </cell>
          <cell r="CY38">
            <v>2007.6103241393257</v>
          </cell>
          <cell r="CZ38">
            <v>3841.5348877713004</v>
          </cell>
          <cell r="DA38">
            <v>3963.2928893735866</v>
          </cell>
          <cell r="DB38">
            <v>1960.6333921621663</v>
          </cell>
          <cell r="DE38">
            <v>0</v>
          </cell>
          <cell r="DG38">
            <v>1858.2327315399998</v>
          </cell>
          <cell r="DH38">
            <v>0</v>
          </cell>
          <cell r="DI38">
            <v>1858.2327315399998</v>
          </cell>
          <cell r="DJ38">
            <v>591.40477412999996</v>
          </cell>
          <cell r="DK38">
            <v>443.57690142000001</v>
          </cell>
          <cell r="DL38">
            <v>711.97321601999988</v>
          </cell>
          <cell r="DM38">
            <v>111.27783997</v>
          </cell>
          <cell r="DN38">
            <v>7287.9116630170756</v>
          </cell>
          <cell r="DS38">
            <v>457.4</v>
          </cell>
          <cell r="DT38">
            <v>1398.5</v>
          </cell>
          <cell r="DU38">
            <v>1496.3844160049637</v>
          </cell>
          <cell r="DV38">
            <v>3935.6272470121125</v>
          </cell>
          <cell r="DW38">
            <v>1398.5</v>
          </cell>
          <cell r="DX38" t="str">
            <v/>
          </cell>
          <cell r="DY38" t="str">
            <v/>
          </cell>
          <cell r="DZ38" t="str">
            <v/>
          </cell>
          <cell r="EA38" t="str">
            <v/>
          </cell>
          <cell r="EB38">
            <v>0</v>
          </cell>
          <cell r="EC38">
            <v>381.27780788000001</v>
          </cell>
          <cell r="ED38">
            <v>195.56735697000005</v>
          </cell>
          <cell r="EE38">
            <v>22.006682420000001</v>
          </cell>
          <cell r="EF38">
            <v>155.14677308</v>
          </cell>
          <cell r="EG38">
            <v>8.5569954100000007</v>
          </cell>
          <cell r="EH38">
            <v>77.123455160000006</v>
          </cell>
          <cell r="EI38">
            <v>7.1553000000000005E-2</v>
          </cell>
          <cell r="EJ38">
            <v>1.69555777</v>
          </cell>
          <cell r="EK38">
            <v>71.096784159999999</v>
          </cell>
          <cell r="EL38">
            <v>4.2595602299999999</v>
          </cell>
          <cell r="EM38">
            <v>304.15435272000002</v>
          </cell>
          <cell r="EN38">
            <v>195.49580397000003</v>
          </cell>
          <cell r="EO38">
            <v>20.31112465</v>
          </cell>
          <cell r="EP38">
            <v>84.049988920000004</v>
          </cell>
          <cell r="EQ38">
            <v>4.2974351799999999</v>
          </cell>
          <cell r="ER38">
            <v>195.49580397000003</v>
          </cell>
          <cell r="ES38">
            <v>0</v>
          </cell>
          <cell r="ET38">
            <v>0</v>
          </cell>
          <cell r="EU38">
            <v>0</v>
          </cell>
          <cell r="EV38">
            <v>0</v>
          </cell>
          <cell r="EW38">
            <v>0</v>
          </cell>
          <cell r="EX38">
            <v>0</v>
          </cell>
          <cell r="EY38">
            <v>0</v>
          </cell>
          <cell r="EZ38">
            <v>0</v>
          </cell>
          <cell r="FA38">
            <v>0</v>
          </cell>
          <cell r="FB38">
            <v>304.15435272000002</v>
          </cell>
          <cell r="FC38">
            <v>195.49580397000003</v>
          </cell>
          <cell r="FD38">
            <v>20.31112465</v>
          </cell>
          <cell r="FE38">
            <v>84.049988920000004</v>
          </cell>
          <cell r="FF38">
            <v>4.2974351799999999</v>
          </cell>
          <cell r="FG38" t="str">
            <v/>
          </cell>
          <cell r="FH38" t="str">
            <v/>
          </cell>
          <cell r="FI38" t="str">
            <v/>
          </cell>
          <cell r="FJ38" t="str">
            <v/>
          </cell>
          <cell r="FK38">
            <v>0</v>
          </cell>
          <cell r="FN38">
            <v>11773.071493446381</v>
          </cell>
          <cell r="FO38">
            <v>0</v>
          </cell>
          <cell r="FP38">
            <v>291.60899999999998</v>
          </cell>
          <cell r="FQ38">
            <v>0</v>
          </cell>
          <cell r="FR38">
            <v>2020.682</v>
          </cell>
          <cell r="FS38">
            <v>1892.0920000000001</v>
          </cell>
          <cell r="FT38">
            <v>72.739999999999995</v>
          </cell>
          <cell r="FU38">
            <v>55.85</v>
          </cell>
          <cell r="FV38">
            <v>202321</v>
          </cell>
          <cell r="FW38">
            <v>0</v>
          </cell>
          <cell r="FX38">
            <v>202321</v>
          </cell>
          <cell r="FZ38">
            <v>1199.2375608699999</v>
          </cell>
          <cell r="GA38">
            <v>0</v>
          </cell>
          <cell r="GB38">
            <v>36.483000000000004</v>
          </cell>
          <cell r="GC38">
            <v>0</v>
          </cell>
          <cell r="GD38">
            <v>545.12599999999998</v>
          </cell>
          <cell r="GE38">
            <v>545.12599999999998</v>
          </cell>
          <cell r="GF38">
            <v>0</v>
          </cell>
          <cell r="GG38">
            <v>0</v>
          </cell>
          <cell r="GH38">
            <v>13857</v>
          </cell>
          <cell r="GI38">
            <v>0</v>
          </cell>
          <cell r="GJ38">
            <v>13857</v>
          </cell>
          <cell r="GK38">
            <v>8308.9885183167862</v>
          </cell>
          <cell r="GL38">
            <v>0</v>
          </cell>
          <cell r="GM38">
            <v>81.175999999999988</v>
          </cell>
          <cell r="GN38">
            <v>0</v>
          </cell>
          <cell r="GO38">
            <v>1379.5060000000001</v>
          </cell>
          <cell r="GP38">
            <v>0</v>
          </cell>
          <cell r="GQ38">
            <v>0</v>
          </cell>
          <cell r="GR38">
            <v>0</v>
          </cell>
          <cell r="GS38">
            <v>164119</v>
          </cell>
          <cell r="GT38">
            <v>0</v>
          </cell>
          <cell r="GU38">
            <v>164119</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8308.9885183167862</v>
          </cell>
          <cell r="ID38">
            <v>0</v>
          </cell>
          <cell r="IE38">
            <v>81.175999999999988</v>
          </cell>
          <cell r="IF38">
            <v>0</v>
          </cell>
          <cell r="IG38">
            <v>1379.5060000000001</v>
          </cell>
          <cell r="IH38">
            <v>0</v>
          </cell>
          <cell r="II38">
            <v>0</v>
          </cell>
          <cell r="IJ38">
            <v>0</v>
          </cell>
          <cell r="IK38">
            <v>164119</v>
          </cell>
          <cell r="IL38">
            <v>0</v>
          </cell>
          <cell r="IM38">
            <v>164119</v>
          </cell>
          <cell r="IN38">
            <v>0</v>
          </cell>
          <cell r="IO38">
            <v>0</v>
          </cell>
          <cell r="IP38">
            <v>0</v>
          </cell>
          <cell r="IQ38">
            <v>0</v>
          </cell>
          <cell r="IR38">
            <v>0</v>
          </cell>
          <cell r="IS38">
            <v>0</v>
          </cell>
          <cell r="IT38">
            <v>0</v>
          </cell>
          <cell r="IU38">
            <v>0</v>
          </cell>
          <cell r="IV38">
            <v>0</v>
          </cell>
          <cell r="IW38">
            <v>0</v>
          </cell>
          <cell r="IX38">
            <v>0</v>
          </cell>
          <cell r="IY38">
            <v>121.90338826000001</v>
          </cell>
          <cell r="IZ38">
            <v>0</v>
          </cell>
          <cell r="JA38">
            <v>0</v>
          </cell>
          <cell r="JB38">
            <v>0</v>
          </cell>
          <cell r="JC38">
            <v>0</v>
          </cell>
          <cell r="JD38">
            <v>0</v>
          </cell>
          <cell r="JE38">
            <v>0</v>
          </cell>
          <cell r="JF38">
            <v>0</v>
          </cell>
          <cell r="JG38">
            <v>273</v>
          </cell>
          <cell r="JH38">
            <v>0</v>
          </cell>
          <cell r="JI38">
            <v>273</v>
          </cell>
          <cell r="JJ38">
            <v>6.3401916800000002</v>
          </cell>
          <cell r="JK38">
            <v>0</v>
          </cell>
          <cell r="JL38">
            <v>0</v>
          </cell>
          <cell r="JM38">
            <v>0</v>
          </cell>
          <cell r="JN38">
            <v>0</v>
          </cell>
          <cell r="JO38">
            <v>0</v>
          </cell>
          <cell r="JP38">
            <v>0</v>
          </cell>
          <cell r="JQ38">
            <v>0</v>
          </cell>
          <cell r="JR38">
            <v>22</v>
          </cell>
          <cell r="JS38">
            <v>0</v>
          </cell>
          <cell r="JT38">
            <v>22</v>
          </cell>
          <cell r="JU38">
            <v>115.56319658000001</v>
          </cell>
          <cell r="JV38">
            <v>0</v>
          </cell>
          <cell r="JW38">
            <v>0</v>
          </cell>
          <cell r="JX38">
            <v>0</v>
          </cell>
          <cell r="JY38">
            <v>0</v>
          </cell>
          <cell r="JZ38">
            <v>0</v>
          </cell>
          <cell r="KA38">
            <v>0</v>
          </cell>
          <cell r="KB38">
            <v>0</v>
          </cell>
          <cell r="KC38">
            <v>251</v>
          </cell>
          <cell r="KD38">
            <v>0</v>
          </cell>
          <cell r="KE38">
            <v>251</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115.56319658000001</v>
          </cell>
          <cell r="LC38">
            <v>0</v>
          </cell>
          <cell r="LD38">
            <v>0</v>
          </cell>
          <cell r="LE38">
            <v>0</v>
          </cell>
          <cell r="LF38">
            <v>0</v>
          </cell>
          <cell r="LG38">
            <v>0</v>
          </cell>
          <cell r="LH38">
            <v>0</v>
          </cell>
          <cell r="LI38">
            <v>0</v>
          </cell>
          <cell r="LJ38">
            <v>251</v>
          </cell>
          <cell r="LK38">
            <v>0</v>
          </cell>
          <cell r="LL38">
            <v>251</v>
          </cell>
          <cell r="LQ38">
            <v>0</v>
          </cell>
          <cell r="LR38">
            <v>0</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R38" t="str">
            <v>нд</v>
          </cell>
          <cell r="OT38">
            <v>15637.185665075769</v>
          </cell>
        </row>
        <row r="39">
          <cell r="A39" t="str">
            <v>Г</v>
          </cell>
          <cell r="B39" t="str">
            <v>1.1.1.4.2</v>
          </cell>
          <cell r="C39"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39" t="str">
            <v>Г</v>
          </cell>
          <cell r="E39">
            <v>824.02347718388614</v>
          </cell>
          <cell r="H39">
            <v>49.143666025599998</v>
          </cell>
          <cell r="J39">
            <v>3278.890097518286</v>
          </cell>
          <cell r="K39">
            <v>822.89743304828619</v>
          </cell>
          <cell r="L39">
            <v>2455.9926644699999</v>
          </cell>
          <cell r="M39">
            <v>999.58759440000017</v>
          </cell>
          <cell r="N39">
            <v>0</v>
          </cell>
          <cell r="O39">
            <v>199.96046895000003</v>
          </cell>
          <cell r="P39">
            <v>69.464734550000003</v>
          </cell>
          <cell r="Q39">
            <v>1186.9798665699998</v>
          </cell>
          <cell r="R39">
            <v>649.92363136420454</v>
          </cell>
          <cell r="S39">
            <v>0</v>
          </cell>
          <cell r="T39">
            <v>0</v>
          </cell>
          <cell r="U39">
            <v>74.513140689910728</v>
          </cell>
          <cell r="V39">
            <v>12.93014812</v>
          </cell>
          <cell r="W39">
            <v>562.48034255429388</v>
          </cell>
          <cell r="X39">
            <v>30.418550223745111</v>
          </cell>
          <cell r="Y39">
            <v>0</v>
          </cell>
          <cell r="Z39">
            <v>0</v>
          </cell>
          <cell r="AA39">
            <v>11.558048420293257</v>
          </cell>
          <cell r="AB39">
            <v>0</v>
          </cell>
          <cell r="AC39">
            <v>18.860501803451854</v>
          </cell>
          <cell r="AD39">
            <v>174.42</v>
          </cell>
          <cell r="AE39">
            <v>0</v>
          </cell>
          <cell r="AF39">
            <v>0</v>
          </cell>
          <cell r="AG39">
            <v>11.074876566666664</v>
          </cell>
          <cell r="AH39">
            <v>12.93014812</v>
          </cell>
          <cell r="AI39">
            <v>150.41497531333334</v>
          </cell>
          <cell r="AJ39">
            <v>215.14</v>
          </cell>
          <cell r="AK39">
            <v>0</v>
          </cell>
          <cell r="AL39">
            <v>0</v>
          </cell>
          <cell r="AM39">
            <v>20.783333333333331</v>
          </cell>
          <cell r="AN39">
            <v>0</v>
          </cell>
          <cell r="AO39">
            <v>194.35666666666665</v>
          </cell>
          <cell r="AP39">
            <v>229.94508114045939</v>
          </cell>
          <cell r="AQ39">
            <v>0</v>
          </cell>
          <cell r="AR39">
            <v>0</v>
          </cell>
          <cell r="AS39">
            <v>31.096882369617475</v>
          </cell>
          <cell r="AT39">
            <v>0</v>
          </cell>
          <cell r="AU39">
            <v>198.84819877084192</v>
          </cell>
          <cell r="AV39">
            <v>174.42</v>
          </cell>
          <cell r="AW39">
            <v>0</v>
          </cell>
          <cell r="AX39">
            <v>0</v>
          </cell>
          <cell r="AY39">
            <v>11.074876566666664</v>
          </cell>
          <cell r="AZ39">
            <v>12.93014812</v>
          </cell>
          <cell r="BA39">
            <v>150.41497531333334</v>
          </cell>
          <cell r="BB39">
            <v>1</v>
          </cell>
          <cell r="BC39" t="str">
            <v/>
          </cell>
          <cell r="BD39">
            <v>3</v>
          </cell>
          <cell r="BE39" t="str">
            <v/>
          </cell>
          <cell r="BF39" t="str">
            <v>1 3</v>
          </cell>
          <cell r="BG39">
            <v>48.017621890000001</v>
          </cell>
          <cell r="BH39">
            <v>0</v>
          </cell>
          <cell r="BI39">
            <v>0</v>
          </cell>
          <cell r="BJ39">
            <v>0</v>
          </cell>
          <cell r="BK39">
            <v>7.2401137699999998</v>
          </cell>
          <cell r="BL39">
            <v>40.77750812</v>
          </cell>
          <cell r="BM39">
            <v>0</v>
          </cell>
          <cell r="BN39">
            <v>0</v>
          </cell>
          <cell r="BO39">
            <v>0</v>
          </cell>
          <cell r="BP39">
            <v>0</v>
          </cell>
          <cell r="BQ39">
            <v>0</v>
          </cell>
          <cell r="BR39">
            <v>0</v>
          </cell>
          <cell r="BS39">
            <v>48.017621890000001</v>
          </cell>
          <cell r="BT39">
            <v>0</v>
          </cell>
          <cell r="BU39">
            <v>0</v>
          </cell>
          <cell r="BV39">
            <v>0</v>
          </cell>
          <cell r="BW39">
            <v>7.2401137699999998</v>
          </cell>
          <cell r="BX39">
            <v>40.77750812</v>
          </cell>
          <cell r="BY39">
            <v>0</v>
          </cell>
          <cell r="BZ39">
            <v>0</v>
          </cell>
          <cell r="CA39">
            <v>0</v>
          </cell>
          <cell r="CB39">
            <v>0</v>
          </cell>
          <cell r="CC39">
            <v>0</v>
          </cell>
          <cell r="CD39">
            <v>0</v>
          </cell>
          <cell r="CE39">
            <v>0</v>
          </cell>
          <cell r="CF39">
            <v>0</v>
          </cell>
          <cell r="CG39">
            <v>0</v>
          </cell>
          <cell r="CH39">
            <v>0</v>
          </cell>
          <cell r="CI39">
            <v>0</v>
          </cell>
          <cell r="CJ39">
            <v>0</v>
          </cell>
          <cell r="CK39">
            <v>48.017621890000001</v>
          </cell>
          <cell r="CL39">
            <v>0</v>
          </cell>
          <cell r="CM39">
            <v>0</v>
          </cell>
          <cell r="CN39">
            <v>0</v>
          </cell>
          <cell r="CO39">
            <v>7.2401137699999998</v>
          </cell>
          <cell r="CP39">
            <v>40.77750812</v>
          </cell>
          <cell r="CQ39" t="str">
            <v/>
          </cell>
          <cell r="CR39" t="str">
            <v/>
          </cell>
          <cell r="CS39" t="str">
            <v/>
          </cell>
          <cell r="CT39" t="str">
            <v/>
          </cell>
          <cell r="CU39">
            <v>0</v>
          </cell>
          <cell r="CX39">
            <v>11773.071493446381</v>
          </cell>
          <cell r="CY39">
            <v>2007.6103241393257</v>
          </cell>
          <cell r="CZ39">
            <v>3841.5348877713004</v>
          </cell>
          <cell r="DA39">
            <v>3963.2928893735866</v>
          </cell>
          <cell r="DB39">
            <v>1960.6333921621663</v>
          </cell>
          <cell r="DE39">
            <v>39.93849513</v>
          </cell>
          <cell r="DG39">
            <v>2512.5222525735717</v>
          </cell>
          <cell r="DH39">
            <v>654.28952103357187</v>
          </cell>
          <cell r="DI39">
            <v>1858.2327315399998</v>
          </cell>
          <cell r="DJ39">
            <v>591.40477412999996</v>
          </cell>
          <cell r="DK39">
            <v>443.57690142000001</v>
          </cell>
          <cell r="DL39">
            <v>711.97321601999988</v>
          </cell>
          <cell r="DM39">
            <v>111.27783997</v>
          </cell>
          <cell r="DN39">
            <v>7287.9116630170756</v>
          </cell>
          <cell r="DS39">
            <v>457.4</v>
          </cell>
          <cell r="DT39">
            <v>1398.5</v>
          </cell>
          <cell r="DU39">
            <v>1496.3844160049637</v>
          </cell>
          <cell r="DV39">
            <v>3935.6272470121125</v>
          </cell>
          <cell r="DW39">
            <v>1398.5</v>
          </cell>
          <cell r="DX39" t="str">
            <v/>
          </cell>
          <cell r="DY39" t="str">
            <v/>
          </cell>
          <cell r="DZ39" t="str">
            <v/>
          </cell>
          <cell r="EA39" t="str">
            <v/>
          </cell>
          <cell r="EB39">
            <v>0</v>
          </cell>
          <cell r="EC39">
            <v>381.27780788000001</v>
          </cell>
          <cell r="ED39">
            <v>195.56735697000005</v>
          </cell>
          <cell r="EE39">
            <v>22.006682420000001</v>
          </cell>
          <cell r="EF39">
            <v>155.14677308</v>
          </cell>
          <cell r="EG39">
            <v>8.5569954100000007</v>
          </cell>
          <cell r="EH39">
            <v>77.123455160000006</v>
          </cell>
          <cell r="EI39">
            <v>7.1553000000000005E-2</v>
          </cell>
          <cell r="EJ39">
            <v>1.69555777</v>
          </cell>
          <cell r="EK39">
            <v>71.096784159999999</v>
          </cell>
          <cell r="EL39">
            <v>4.2595602299999999</v>
          </cell>
          <cell r="EM39">
            <v>304.15435272000002</v>
          </cell>
          <cell r="EN39">
            <v>195.49580397000003</v>
          </cell>
          <cell r="EO39">
            <v>20.31112465</v>
          </cell>
          <cell r="EP39">
            <v>84.049988920000004</v>
          </cell>
          <cell r="EQ39">
            <v>4.2974351799999999</v>
          </cell>
          <cell r="ER39">
            <v>195.49580397000003</v>
          </cell>
          <cell r="ES39">
            <v>0</v>
          </cell>
          <cell r="ET39">
            <v>0</v>
          </cell>
          <cell r="EU39">
            <v>0</v>
          </cell>
          <cell r="EV39">
            <v>0</v>
          </cell>
          <cell r="EW39">
            <v>0</v>
          </cell>
          <cell r="EX39">
            <v>0</v>
          </cell>
          <cell r="EY39">
            <v>0</v>
          </cell>
          <cell r="EZ39">
            <v>0</v>
          </cell>
          <cell r="FA39">
            <v>0</v>
          </cell>
          <cell r="FB39">
            <v>304.15435272000002</v>
          </cell>
          <cell r="FC39">
            <v>195.49580397000003</v>
          </cell>
          <cell r="FD39">
            <v>20.31112465</v>
          </cell>
          <cell r="FE39">
            <v>84.049988920000004</v>
          </cell>
          <cell r="FF39">
            <v>4.2974351799999999</v>
          </cell>
          <cell r="FG39" t="str">
            <v/>
          </cell>
          <cell r="FH39" t="str">
            <v/>
          </cell>
          <cell r="FI39" t="str">
            <v/>
          </cell>
          <cell r="FJ39" t="str">
            <v/>
          </cell>
          <cell r="FK39">
            <v>0</v>
          </cell>
          <cell r="FN39">
            <v>11773.071493446381</v>
          </cell>
          <cell r="FO39">
            <v>0</v>
          </cell>
          <cell r="FP39">
            <v>291.60899999999998</v>
          </cell>
          <cell r="FQ39">
            <v>0</v>
          </cell>
          <cell r="FR39">
            <v>2020.682</v>
          </cell>
          <cell r="FS39">
            <v>1892.0920000000001</v>
          </cell>
          <cell r="FT39">
            <v>72.739999999999995</v>
          </cell>
          <cell r="FU39">
            <v>55.85</v>
          </cell>
          <cell r="FV39">
            <v>202321</v>
          </cell>
          <cell r="FW39">
            <v>0</v>
          </cell>
          <cell r="FX39">
            <v>202321</v>
          </cell>
          <cell r="FZ39">
            <v>1199.2375608699999</v>
          </cell>
          <cell r="GA39">
            <v>0</v>
          </cell>
          <cell r="GB39">
            <v>36.483000000000004</v>
          </cell>
          <cell r="GC39">
            <v>0</v>
          </cell>
          <cell r="GD39">
            <v>545.12599999999998</v>
          </cell>
          <cell r="GE39">
            <v>545.12599999999998</v>
          </cell>
          <cell r="GF39">
            <v>0</v>
          </cell>
          <cell r="GG39">
            <v>0</v>
          </cell>
          <cell r="GH39">
            <v>13857</v>
          </cell>
          <cell r="GI39">
            <v>0</v>
          </cell>
          <cell r="GJ39">
            <v>13857</v>
          </cell>
          <cell r="GK39">
            <v>8308.9885183167862</v>
          </cell>
          <cell r="GL39">
            <v>0</v>
          </cell>
          <cell r="GM39">
            <v>81.175999999999988</v>
          </cell>
          <cell r="GN39">
            <v>0</v>
          </cell>
          <cell r="GO39">
            <v>1379.5060000000001</v>
          </cell>
          <cell r="GP39">
            <v>0</v>
          </cell>
          <cell r="GQ39">
            <v>0</v>
          </cell>
          <cell r="GR39">
            <v>0</v>
          </cell>
          <cell r="GS39">
            <v>164119</v>
          </cell>
          <cell r="GT39">
            <v>0</v>
          </cell>
          <cell r="GU39">
            <v>164119</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8308.9885183167862</v>
          </cell>
          <cell r="ID39">
            <v>0</v>
          </cell>
          <cell r="IE39">
            <v>81.175999999999988</v>
          </cell>
          <cell r="IF39">
            <v>0</v>
          </cell>
          <cell r="IG39">
            <v>1379.5060000000001</v>
          </cell>
          <cell r="IH39">
            <v>0</v>
          </cell>
          <cell r="II39">
            <v>0</v>
          </cell>
          <cell r="IJ39">
            <v>0</v>
          </cell>
          <cell r="IK39">
            <v>164119</v>
          </cell>
          <cell r="IL39">
            <v>0</v>
          </cell>
          <cell r="IM39">
            <v>164119</v>
          </cell>
          <cell r="IN39">
            <v>0</v>
          </cell>
          <cell r="IO39">
            <v>0</v>
          </cell>
          <cell r="IP39">
            <v>0</v>
          </cell>
          <cell r="IQ39">
            <v>0</v>
          </cell>
          <cell r="IR39">
            <v>0</v>
          </cell>
          <cell r="IS39">
            <v>0</v>
          </cell>
          <cell r="IT39">
            <v>0</v>
          </cell>
          <cell r="IU39">
            <v>0</v>
          </cell>
          <cell r="IV39">
            <v>0</v>
          </cell>
          <cell r="IW39">
            <v>0</v>
          </cell>
          <cell r="IX39">
            <v>0</v>
          </cell>
          <cell r="IY39">
            <v>121.90338826000001</v>
          </cell>
          <cell r="IZ39">
            <v>0</v>
          </cell>
          <cell r="JA39">
            <v>0</v>
          </cell>
          <cell r="JB39">
            <v>0</v>
          </cell>
          <cell r="JC39">
            <v>0</v>
          </cell>
          <cell r="JD39">
            <v>0</v>
          </cell>
          <cell r="JE39">
            <v>0</v>
          </cell>
          <cell r="JF39">
            <v>0</v>
          </cell>
          <cell r="JG39">
            <v>273</v>
          </cell>
          <cell r="JH39">
            <v>0</v>
          </cell>
          <cell r="JI39">
            <v>273</v>
          </cell>
          <cell r="JJ39">
            <v>6.3401916800000002</v>
          </cell>
          <cell r="JK39">
            <v>0</v>
          </cell>
          <cell r="JL39">
            <v>0</v>
          </cell>
          <cell r="JM39">
            <v>0</v>
          </cell>
          <cell r="JN39">
            <v>0</v>
          </cell>
          <cell r="JO39">
            <v>0</v>
          </cell>
          <cell r="JP39">
            <v>0</v>
          </cell>
          <cell r="JQ39">
            <v>0</v>
          </cell>
          <cell r="JR39">
            <v>22</v>
          </cell>
          <cell r="JS39">
            <v>0</v>
          </cell>
          <cell r="JT39">
            <v>22</v>
          </cell>
          <cell r="JU39">
            <v>115.56319658000001</v>
          </cell>
          <cell r="JV39">
            <v>0</v>
          </cell>
          <cell r="JW39">
            <v>0</v>
          </cell>
          <cell r="JX39">
            <v>0</v>
          </cell>
          <cell r="JY39">
            <v>0</v>
          </cell>
          <cell r="JZ39">
            <v>0</v>
          </cell>
          <cell r="KA39">
            <v>0</v>
          </cell>
          <cell r="KB39">
            <v>0</v>
          </cell>
          <cell r="KC39">
            <v>251</v>
          </cell>
          <cell r="KD39">
            <v>0</v>
          </cell>
          <cell r="KE39">
            <v>251</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115.56319658000001</v>
          </cell>
          <cell r="LC39">
            <v>0</v>
          </cell>
          <cell r="LD39">
            <v>0</v>
          </cell>
          <cell r="LE39">
            <v>0</v>
          </cell>
          <cell r="LF39">
            <v>0</v>
          </cell>
          <cell r="LG39">
            <v>0</v>
          </cell>
          <cell r="LH39">
            <v>0</v>
          </cell>
          <cell r="LI39">
            <v>0</v>
          </cell>
          <cell r="LJ39">
            <v>251</v>
          </cell>
          <cell r="LK39">
            <v>0</v>
          </cell>
          <cell r="LL39">
            <v>251</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t="str">
            <v>нд</v>
          </cell>
          <cell r="OM39" t="str">
            <v>нд</v>
          </cell>
          <cell r="ON39" t="str">
            <v>нд</v>
          </cell>
          <cell r="OO39" t="str">
            <v>нд</v>
          </cell>
          <cell r="OP39" t="str">
            <v>нд</v>
          </cell>
          <cell r="OR39" t="str">
            <v>нд</v>
          </cell>
          <cell r="OT39">
            <v>15637.185665075769</v>
          </cell>
        </row>
        <row r="40">
          <cell r="A40" t="str">
            <v>J_Che215</v>
          </cell>
          <cell r="B40" t="str">
            <v>1.1.1.4.2</v>
          </cell>
          <cell r="C40" t="str">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ООО «Шали-Сити»)</v>
          </cell>
          <cell r="D40" t="str">
            <v>J_Che215</v>
          </cell>
          <cell r="E40">
            <v>244.25706735962277</v>
          </cell>
          <cell r="H40">
            <v>0</v>
          </cell>
          <cell r="J40">
            <v>244.25706735962277</v>
          </cell>
          <cell r="K40">
            <v>244.25706735962277</v>
          </cell>
          <cell r="L40">
            <v>0</v>
          </cell>
          <cell r="M40">
            <v>0</v>
          </cell>
          <cell r="N40">
            <v>0</v>
          </cell>
          <cell r="O40">
            <v>0</v>
          </cell>
          <cell r="P40">
            <v>0</v>
          </cell>
          <cell r="Q40">
            <v>0</v>
          </cell>
          <cell r="R40">
            <v>71.32158397554096</v>
          </cell>
          <cell r="S40">
            <v>0</v>
          </cell>
          <cell r="T40">
            <v>0</v>
          </cell>
          <cell r="U40">
            <v>48.659529879617473</v>
          </cell>
          <cell r="V40">
            <v>12.93014812</v>
          </cell>
          <cell r="W40">
            <v>9.7319059759234907</v>
          </cell>
          <cell r="X40">
            <v>0</v>
          </cell>
          <cell r="Y40">
            <v>0</v>
          </cell>
          <cell r="Z40">
            <v>0</v>
          </cell>
          <cell r="AA40">
            <v>0</v>
          </cell>
          <cell r="AB40">
            <v>0</v>
          </cell>
          <cell r="AC40">
            <v>0</v>
          </cell>
          <cell r="AD40">
            <v>17.099999999999998</v>
          </cell>
          <cell r="AE40">
            <v>0</v>
          </cell>
          <cell r="AF40">
            <v>0</v>
          </cell>
          <cell r="AG40">
            <v>3.4748765666666648</v>
          </cell>
          <cell r="AH40">
            <v>12.93014812</v>
          </cell>
          <cell r="AI40">
            <v>0.69497531333333207</v>
          </cell>
          <cell r="AJ40">
            <v>19.899999999999999</v>
          </cell>
          <cell r="AK40">
            <v>0</v>
          </cell>
          <cell r="AL40">
            <v>0</v>
          </cell>
          <cell r="AM40">
            <v>16.583333333333332</v>
          </cell>
          <cell r="AN40">
            <v>0</v>
          </cell>
          <cell r="AO40">
            <v>3.3166666666666664</v>
          </cell>
          <cell r="AP40">
            <v>34.321583975540968</v>
          </cell>
          <cell r="AQ40">
            <v>0</v>
          </cell>
          <cell r="AR40">
            <v>0</v>
          </cell>
          <cell r="AS40">
            <v>28.601319979617475</v>
          </cell>
          <cell r="AT40">
            <v>0</v>
          </cell>
          <cell r="AU40">
            <v>5.7202639959234922</v>
          </cell>
          <cell r="AV40">
            <v>17.099999999999998</v>
          </cell>
          <cell r="AW40">
            <v>0</v>
          </cell>
          <cell r="AX40">
            <v>0</v>
          </cell>
          <cell r="AY40">
            <v>3.4748765666666648</v>
          </cell>
          <cell r="AZ40">
            <v>12.93014812</v>
          </cell>
          <cell r="BA40">
            <v>0.69497531333333207</v>
          </cell>
          <cell r="BB40" t="str">
            <v/>
          </cell>
          <cell r="BC40" t="str">
            <v/>
          </cell>
          <cell r="BD40">
            <v>3</v>
          </cell>
          <cell r="BE40" t="str">
            <v/>
          </cell>
          <cell r="BF40" t="str">
            <v>3</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t="str">
            <v/>
          </cell>
          <cell r="CR40" t="str">
            <v/>
          </cell>
          <cell r="CS40" t="str">
            <v/>
          </cell>
          <cell r="CT40" t="str">
            <v/>
          </cell>
          <cell r="CU40">
            <v>0</v>
          </cell>
          <cell r="CX40">
            <v>203.54755613301899</v>
          </cell>
          <cell r="CY40">
            <v>0</v>
          </cell>
          <cell r="CZ40">
            <v>12.102205485216411</v>
          </cell>
          <cell r="DA40">
            <v>172.56239986181779</v>
          </cell>
          <cell r="DB40">
            <v>18.882950785984782</v>
          </cell>
          <cell r="DE40">
            <v>0</v>
          </cell>
          <cell r="DG40">
            <v>203.54755613301899</v>
          </cell>
          <cell r="DH40">
            <v>203.54755613301899</v>
          </cell>
          <cell r="DI40">
            <v>0</v>
          </cell>
          <cell r="DJ40">
            <v>0</v>
          </cell>
          <cell r="DK40">
            <v>0</v>
          </cell>
          <cell r="DL40">
            <v>0</v>
          </cell>
          <cell r="DM40">
            <v>0</v>
          </cell>
          <cell r="DN40">
            <v>70</v>
          </cell>
          <cell r="DS40">
            <v>0</v>
          </cell>
          <cell r="DT40">
            <v>15</v>
          </cell>
          <cell r="DU40">
            <v>20</v>
          </cell>
          <cell r="DV40">
            <v>35</v>
          </cell>
          <cell r="DW40">
            <v>15</v>
          </cell>
          <cell r="DX40" t="str">
            <v/>
          </cell>
          <cell r="DY40" t="str">
            <v/>
          </cell>
          <cell r="DZ40" t="str">
            <v/>
          </cell>
          <cell r="EA40" t="str">
            <v/>
          </cell>
          <cell r="EB40">
            <v>0</v>
          </cell>
          <cell r="EC40">
            <v>0</v>
          </cell>
          <cell r="ED40">
            <v>0</v>
          </cell>
          <cell r="EE40">
            <v>0</v>
          </cell>
          <cell r="EF40">
            <v>0</v>
          </cell>
          <cell r="EG40">
            <v>0</v>
          </cell>
          <cell r="EH40">
            <v>0</v>
          </cell>
          <cell r="EI40">
            <v>0</v>
          </cell>
          <cell r="EJ40">
            <v>0</v>
          </cell>
          <cell r="EK40">
            <v>0</v>
          </cell>
          <cell r="EL40">
            <v>0</v>
          </cell>
          <cell r="EM40">
            <v>0</v>
          </cell>
          <cell r="EN40">
            <v>0</v>
          </cell>
          <cell r="EO40">
            <v>0</v>
          </cell>
          <cell r="EP40">
            <v>0</v>
          </cell>
          <cell r="EQ40">
            <v>0</v>
          </cell>
          <cell r="ER40">
            <v>0</v>
          </cell>
          <cell r="ES40">
            <v>0</v>
          </cell>
          <cell r="ET40">
            <v>0</v>
          </cell>
          <cell r="EU40">
            <v>0</v>
          </cell>
          <cell r="EV40">
            <v>0</v>
          </cell>
          <cell r="EW40">
            <v>0</v>
          </cell>
          <cell r="EX40">
            <v>0</v>
          </cell>
          <cell r="EY40">
            <v>0</v>
          </cell>
          <cell r="EZ40">
            <v>0</v>
          </cell>
          <cell r="FA40">
            <v>0</v>
          </cell>
          <cell r="FB40">
            <v>0</v>
          </cell>
          <cell r="FC40">
            <v>0</v>
          </cell>
          <cell r="FD40">
            <v>0</v>
          </cell>
          <cell r="FE40">
            <v>0</v>
          </cell>
          <cell r="FF40">
            <v>0</v>
          </cell>
          <cell r="FG40" t="str">
            <v/>
          </cell>
          <cell r="FH40" t="str">
            <v/>
          </cell>
          <cell r="FI40" t="str">
            <v/>
          </cell>
          <cell r="FJ40" t="str">
            <v/>
          </cell>
          <cell r="FK40">
            <v>0</v>
          </cell>
          <cell r="FN40">
            <v>203.54755613301899</v>
          </cell>
          <cell r="FO40">
            <v>0</v>
          </cell>
          <cell r="FP40">
            <v>80</v>
          </cell>
          <cell r="FQ40">
            <v>0</v>
          </cell>
          <cell r="FR40">
            <v>0</v>
          </cell>
          <cell r="FS40">
            <v>0</v>
          </cell>
          <cell r="FT40">
            <v>0</v>
          </cell>
          <cell r="FU40">
            <v>0</v>
          </cell>
          <cell r="FV40">
            <v>0</v>
          </cell>
          <cell r="FW40">
            <v>0</v>
          </cell>
          <cell r="FX40">
            <v>0</v>
          </cell>
          <cell r="FZ40">
            <v>0</v>
          </cell>
          <cell r="GA40">
            <v>0</v>
          </cell>
          <cell r="GB40">
            <v>0</v>
          </cell>
          <cell r="GC40">
            <v>0</v>
          </cell>
          <cell r="GD40">
            <v>0</v>
          </cell>
          <cell r="GE40">
            <v>0</v>
          </cell>
          <cell r="GF40">
            <v>0</v>
          </cell>
          <cell r="GG40">
            <v>0</v>
          </cell>
          <cell r="GH40">
            <v>0</v>
          </cell>
          <cell r="GI40">
            <v>0</v>
          </cell>
          <cell r="GJ40">
            <v>0</v>
          </cell>
          <cell r="GK40">
            <v>0</v>
          </cell>
          <cell r="GL40">
            <v>0</v>
          </cell>
          <cell r="GM40">
            <v>0</v>
          </cell>
          <cell r="GN40">
            <v>0</v>
          </cell>
          <cell r="GO40">
            <v>0</v>
          </cell>
          <cell r="GP40">
            <v>0</v>
          </cell>
          <cell r="GQ40">
            <v>0</v>
          </cell>
          <cell r="GR40">
            <v>0</v>
          </cell>
          <cell r="GS40">
            <v>0</v>
          </cell>
          <cell r="GT40">
            <v>0</v>
          </cell>
          <cell r="GU40">
            <v>0</v>
          </cell>
          <cell r="GV40">
            <v>0</v>
          </cell>
          <cell r="GW40">
            <v>0</v>
          </cell>
          <cell r="GX40">
            <v>0</v>
          </cell>
          <cell r="GY40">
            <v>0</v>
          </cell>
          <cell r="GZ40">
            <v>0</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0</v>
          </cell>
          <cell r="HS40">
            <v>0</v>
          </cell>
          <cell r="HT40">
            <v>0</v>
          </cell>
          <cell r="HU40">
            <v>0</v>
          </cell>
          <cell r="HV40">
            <v>0</v>
          </cell>
          <cell r="HW40">
            <v>0</v>
          </cell>
          <cell r="HX40">
            <v>0</v>
          </cell>
          <cell r="HY40">
            <v>0</v>
          </cell>
          <cell r="HZ40">
            <v>0</v>
          </cell>
          <cell r="IA40">
            <v>0</v>
          </cell>
          <cell r="IB40">
            <v>0</v>
          </cell>
          <cell r="IC40">
            <v>0</v>
          </cell>
          <cell r="ID40">
            <v>0</v>
          </cell>
          <cell r="IE40">
            <v>0</v>
          </cell>
          <cell r="IF40">
            <v>0</v>
          </cell>
          <cell r="IG40">
            <v>0</v>
          </cell>
          <cell r="IH40">
            <v>0</v>
          </cell>
          <cell r="II40">
            <v>0</v>
          </cell>
          <cell r="IJ40">
            <v>0</v>
          </cell>
          <cell r="IK40">
            <v>0</v>
          </cell>
          <cell r="IL40">
            <v>0</v>
          </cell>
          <cell r="IM40">
            <v>0</v>
          </cell>
          <cell r="IN40">
            <v>0</v>
          </cell>
          <cell r="IO40">
            <v>0</v>
          </cell>
          <cell r="IP40">
            <v>0</v>
          </cell>
          <cell r="IQ40">
            <v>0</v>
          </cell>
          <cell r="IR40">
            <v>0</v>
          </cell>
          <cell r="IS40">
            <v>0</v>
          </cell>
          <cell r="IT40">
            <v>0</v>
          </cell>
          <cell r="IU40">
            <v>0</v>
          </cell>
          <cell r="IV40">
            <v>0</v>
          </cell>
          <cell r="IW40">
            <v>0</v>
          </cell>
          <cell r="IX40">
            <v>0</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v>0</v>
          </cell>
          <cell r="LR40">
            <v>0</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2022</v>
          </cell>
          <cell r="OM40">
            <v>2024</v>
          </cell>
          <cell r="ON40">
            <v>2025</v>
          </cell>
          <cell r="OO40">
            <v>2025</v>
          </cell>
          <cell r="OP40" t="str">
            <v>с</v>
          </cell>
          <cell r="OR40">
            <v>45657</v>
          </cell>
          <cell r="OT40">
            <v>244.25706735962277</v>
          </cell>
        </row>
        <row r="41">
          <cell r="A41" t="str">
            <v>M_Che436</v>
          </cell>
          <cell r="B41" t="str">
            <v>1.1.1.4.2</v>
          </cell>
          <cell r="C41" t="str">
            <v>Реконструкция объектов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41" t="str">
            <v>M_Che436</v>
          </cell>
          <cell r="E41">
            <v>547.57771441631155</v>
          </cell>
          <cell r="H41">
            <v>40.77750812</v>
          </cell>
          <cell r="J41">
            <v>547.57771441631155</v>
          </cell>
          <cell r="K41">
            <v>547.57771441631155</v>
          </cell>
          <cell r="L41">
            <v>0</v>
          </cell>
          <cell r="M41">
            <v>0</v>
          </cell>
          <cell r="N41">
            <v>0</v>
          </cell>
          <cell r="O41">
            <v>0</v>
          </cell>
          <cell r="P41">
            <v>0</v>
          </cell>
          <cell r="Q41">
            <v>0</v>
          </cell>
          <cell r="R41">
            <v>547.57771441631166</v>
          </cell>
          <cell r="S41">
            <v>0</v>
          </cell>
          <cell r="T41">
            <v>0</v>
          </cell>
          <cell r="U41">
            <v>0</v>
          </cell>
          <cell r="V41">
            <v>0</v>
          </cell>
          <cell r="W41">
            <v>547.57771441631166</v>
          </cell>
          <cell r="X41">
            <v>16.548892119393201</v>
          </cell>
          <cell r="Y41">
            <v>0</v>
          </cell>
          <cell r="Z41">
            <v>0</v>
          </cell>
          <cell r="AA41">
            <v>0</v>
          </cell>
          <cell r="AB41">
            <v>0</v>
          </cell>
          <cell r="AC41">
            <v>16.548892119393201</v>
          </cell>
          <cell r="AD41">
            <v>148.19999999999999</v>
          </cell>
          <cell r="AE41">
            <v>0</v>
          </cell>
          <cell r="AF41">
            <v>0</v>
          </cell>
          <cell r="AG41">
            <v>0</v>
          </cell>
          <cell r="AH41">
            <v>0</v>
          </cell>
          <cell r="AI41">
            <v>148.19999999999999</v>
          </cell>
          <cell r="AJ41">
            <v>190.2</v>
          </cell>
          <cell r="AK41">
            <v>0</v>
          </cell>
          <cell r="AL41">
            <v>0</v>
          </cell>
          <cell r="AM41">
            <v>0</v>
          </cell>
          <cell r="AN41">
            <v>0</v>
          </cell>
          <cell r="AO41">
            <v>190.2</v>
          </cell>
          <cell r="AP41">
            <v>192.62882229691843</v>
          </cell>
          <cell r="AQ41">
            <v>0</v>
          </cell>
          <cell r="AR41">
            <v>0</v>
          </cell>
          <cell r="AS41">
            <v>0</v>
          </cell>
          <cell r="AT41">
            <v>0</v>
          </cell>
          <cell r="AU41">
            <v>192.62882229691843</v>
          </cell>
          <cell r="AV41">
            <v>148.19999999999999</v>
          </cell>
          <cell r="AW41">
            <v>0</v>
          </cell>
          <cell r="AX41">
            <v>0</v>
          </cell>
          <cell r="AY41">
            <v>0</v>
          </cell>
          <cell r="AZ41">
            <v>0</v>
          </cell>
          <cell r="BA41">
            <v>148.19999999999999</v>
          </cell>
          <cell r="BB41">
            <v>1</v>
          </cell>
          <cell r="BC41" t="str">
            <v/>
          </cell>
          <cell r="BD41">
            <v>3</v>
          </cell>
          <cell r="BE41" t="str">
            <v/>
          </cell>
          <cell r="BF41" t="str">
            <v>1 3</v>
          </cell>
          <cell r="BG41">
            <v>40.77750812</v>
          </cell>
          <cell r="BH41">
            <v>0</v>
          </cell>
          <cell r="BI41">
            <v>0</v>
          </cell>
          <cell r="BJ41">
            <v>0</v>
          </cell>
          <cell r="BK41">
            <v>0</v>
          </cell>
          <cell r="BL41">
            <v>40.77750812</v>
          </cell>
          <cell r="BM41">
            <v>0</v>
          </cell>
          <cell r="BN41">
            <v>0</v>
          </cell>
          <cell r="BO41">
            <v>0</v>
          </cell>
          <cell r="BP41">
            <v>0</v>
          </cell>
          <cell r="BQ41">
            <v>0</v>
          </cell>
          <cell r="BR41">
            <v>0</v>
          </cell>
          <cell r="BS41">
            <v>40.77750812</v>
          </cell>
          <cell r="BT41">
            <v>0</v>
          </cell>
          <cell r="BU41">
            <v>0</v>
          </cell>
          <cell r="BV41">
            <v>0</v>
          </cell>
          <cell r="BW41">
            <v>0</v>
          </cell>
          <cell r="BX41">
            <v>40.77750812</v>
          </cell>
          <cell r="BY41">
            <v>0</v>
          </cell>
          <cell r="BZ41">
            <v>0</v>
          </cell>
          <cell r="CA41">
            <v>0</v>
          </cell>
          <cell r="CB41">
            <v>0</v>
          </cell>
          <cell r="CC41">
            <v>0</v>
          </cell>
          <cell r="CD41">
            <v>0</v>
          </cell>
          <cell r="CE41">
            <v>0</v>
          </cell>
          <cell r="CF41">
            <v>0</v>
          </cell>
          <cell r="CG41">
            <v>0</v>
          </cell>
          <cell r="CH41">
            <v>0</v>
          </cell>
          <cell r="CI41">
            <v>0</v>
          </cell>
          <cell r="CJ41">
            <v>0</v>
          </cell>
          <cell r="CK41">
            <v>40.77750812</v>
          </cell>
          <cell r="CL41">
            <v>0</v>
          </cell>
          <cell r="CM41">
            <v>0</v>
          </cell>
          <cell r="CN41">
            <v>0</v>
          </cell>
          <cell r="CO41">
            <v>0</v>
          </cell>
          <cell r="CP41">
            <v>40.77750812</v>
          </cell>
          <cell r="CQ41" t="str">
            <v/>
          </cell>
          <cell r="CR41" t="str">
            <v/>
          </cell>
          <cell r="CS41" t="str">
            <v/>
          </cell>
          <cell r="CT41" t="str">
            <v/>
          </cell>
          <cell r="CU41">
            <v>0</v>
          </cell>
          <cell r="CX41">
            <v>456.314762013593</v>
          </cell>
          <cell r="CY41">
            <v>15.300743432827684</v>
          </cell>
          <cell r="CZ41">
            <v>281.39320475246029</v>
          </cell>
          <cell r="DA41">
            <v>96.669810549999994</v>
          </cell>
          <cell r="DB41">
            <v>62.951003278304995</v>
          </cell>
          <cell r="DE41">
            <v>31.458339840000001</v>
          </cell>
          <cell r="DG41">
            <v>456.314762013593</v>
          </cell>
          <cell r="DH41">
            <v>424.85642217359299</v>
          </cell>
          <cell r="DI41">
            <v>31.458339840000001</v>
          </cell>
          <cell r="DJ41">
            <v>31.458339840000001</v>
          </cell>
          <cell r="DK41">
            <v>0</v>
          </cell>
          <cell r="DL41">
            <v>0</v>
          </cell>
          <cell r="DM41">
            <v>0</v>
          </cell>
          <cell r="DN41">
            <v>441.01401858076531</v>
          </cell>
          <cell r="DS41">
            <v>0</v>
          </cell>
          <cell r="DT41">
            <v>130</v>
          </cell>
          <cell r="DU41">
            <v>160</v>
          </cell>
          <cell r="DV41">
            <v>151.01401858076531</v>
          </cell>
          <cell r="DW41">
            <v>130</v>
          </cell>
          <cell r="DX41" t="str">
            <v/>
          </cell>
          <cell r="DY41">
            <v>2</v>
          </cell>
          <cell r="DZ41" t="str">
            <v/>
          </cell>
          <cell r="EA41" t="str">
            <v/>
          </cell>
          <cell r="EB41" t="str">
            <v>2</v>
          </cell>
          <cell r="EC41">
            <v>0</v>
          </cell>
          <cell r="ED41">
            <v>0</v>
          </cell>
          <cell r="EE41">
            <v>0</v>
          </cell>
          <cell r="EF41">
            <v>0</v>
          </cell>
          <cell r="EG41">
            <v>0</v>
          </cell>
          <cell r="EH41">
            <v>0</v>
          </cell>
          <cell r="EI41">
            <v>0</v>
          </cell>
          <cell r="EJ41">
            <v>0</v>
          </cell>
          <cell r="EK41">
            <v>0</v>
          </cell>
          <cell r="EL41">
            <v>0</v>
          </cell>
          <cell r="EM41">
            <v>0</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v>1</v>
          </cell>
          <cell r="FH41">
            <v>2</v>
          </cell>
          <cell r="FI41">
            <v>3</v>
          </cell>
          <cell r="FJ41">
            <v>4</v>
          </cell>
          <cell r="FK41" t="str">
            <v>1 2 3 4</v>
          </cell>
          <cell r="FN41">
            <v>456.314762013593</v>
          </cell>
          <cell r="FO41">
            <v>0</v>
          </cell>
          <cell r="FP41">
            <v>0</v>
          </cell>
          <cell r="FQ41">
            <v>0</v>
          </cell>
          <cell r="FR41">
            <v>25.3</v>
          </cell>
          <cell r="FS41">
            <v>25.3</v>
          </cell>
          <cell r="FT41">
            <v>0</v>
          </cell>
          <cell r="FU41">
            <v>0</v>
          </cell>
          <cell r="FV41">
            <v>0</v>
          </cell>
          <cell r="FW41">
            <v>0</v>
          </cell>
          <cell r="FX41">
            <v>0</v>
          </cell>
          <cell r="FZ41">
            <v>0</v>
          </cell>
          <cell r="GA41">
            <v>0</v>
          </cell>
          <cell r="GB41">
            <v>0</v>
          </cell>
          <cell r="GC41">
            <v>0</v>
          </cell>
          <cell r="GD41">
            <v>0</v>
          </cell>
          <cell r="GE41">
            <v>0</v>
          </cell>
          <cell r="GF41">
            <v>0</v>
          </cell>
          <cell r="GG41">
            <v>0</v>
          </cell>
          <cell r="GH41">
            <v>0</v>
          </cell>
          <cell r="GI41">
            <v>0</v>
          </cell>
          <cell r="GJ41">
            <v>0</v>
          </cell>
          <cell r="GK41">
            <v>456.314762013593</v>
          </cell>
          <cell r="GL41">
            <v>0</v>
          </cell>
          <cell r="GM41">
            <v>0</v>
          </cell>
          <cell r="GN41">
            <v>0</v>
          </cell>
          <cell r="GO41">
            <v>25.3</v>
          </cell>
          <cell r="GP41">
            <v>25.3</v>
          </cell>
          <cell r="GQ41">
            <v>0</v>
          </cell>
          <cell r="GR41">
            <v>0</v>
          </cell>
          <cell r="GS41">
            <v>0</v>
          </cell>
          <cell r="GT41">
            <v>0</v>
          </cell>
          <cell r="GU41">
            <v>0</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456.314762013593</v>
          </cell>
          <cell r="ID41">
            <v>0</v>
          </cell>
          <cell r="IE41">
            <v>0</v>
          </cell>
          <cell r="IF41">
            <v>0</v>
          </cell>
          <cell r="IG41">
            <v>25.3</v>
          </cell>
          <cell r="IH41">
            <v>25.3</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0</v>
          </cell>
          <cell r="IZ41">
            <v>0</v>
          </cell>
          <cell r="JA41">
            <v>0</v>
          </cell>
          <cell r="JB41">
            <v>0</v>
          </cell>
          <cell r="JC41">
            <v>0</v>
          </cell>
          <cell r="JD41">
            <v>0</v>
          </cell>
          <cell r="JE41">
            <v>0</v>
          </cell>
          <cell r="JF41">
            <v>0</v>
          </cell>
          <cell r="JG41">
            <v>0</v>
          </cell>
          <cell r="JH41">
            <v>0</v>
          </cell>
          <cell r="JI41">
            <v>0</v>
          </cell>
          <cell r="JJ41">
            <v>0</v>
          </cell>
          <cell r="JK41">
            <v>0</v>
          </cell>
          <cell r="JL41">
            <v>0</v>
          </cell>
          <cell r="JM41">
            <v>0</v>
          </cell>
          <cell r="JN41">
            <v>0</v>
          </cell>
          <cell r="JO41">
            <v>0</v>
          </cell>
          <cell r="JP41">
            <v>0</v>
          </cell>
          <cell r="JQ41">
            <v>0</v>
          </cell>
          <cell r="JR41">
            <v>0</v>
          </cell>
          <cell r="JS41">
            <v>0</v>
          </cell>
          <cell r="JT41">
            <v>0</v>
          </cell>
          <cell r="JU41">
            <v>0</v>
          </cell>
          <cell r="JV41">
            <v>0</v>
          </cell>
          <cell r="JW41">
            <v>0</v>
          </cell>
          <cell r="JX41">
            <v>0</v>
          </cell>
          <cell r="JY41">
            <v>0</v>
          </cell>
          <cell r="JZ41">
            <v>0</v>
          </cell>
          <cell r="KA41">
            <v>0</v>
          </cell>
          <cell r="KB41">
            <v>0</v>
          </cell>
          <cell r="KC41">
            <v>0</v>
          </cell>
          <cell r="KD41">
            <v>0</v>
          </cell>
          <cell r="KE41">
            <v>0</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2022</v>
          </cell>
          <cell r="OM41">
            <v>2023</v>
          </cell>
          <cell r="ON41">
            <v>2023</v>
          </cell>
          <cell r="OO41">
            <v>2023</v>
          </cell>
          <cell r="OP41" t="str">
            <v>п</v>
          </cell>
          <cell r="OR41">
            <v>45284</v>
          </cell>
          <cell r="OT41">
            <v>547.57771441631155</v>
          </cell>
        </row>
        <row r="42">
          <cell r="A42" t="str">
            <v>M_Che431</v>
          </cell>
          <cell r="B42" t="str">
            <v>1.1.1.4.2</v>
          </cell>
          <cell r="C42" t="str">
            <v>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v>
          </cell>
          <cell r="D42" t="str">
            <v>M_Che431</v>
          </cell>
          <cell r="E42">
            <v>7.4164686199902841</v>
          </cell>
          <cell r="H42">
            <v>0</v>
          </cell>
          <cell r="J42">
            <v>7.4164686199902841</v>
          </cell>
          <cell r="K42">
            <v>7.4164686199902841</v>
          </cell>
          <cell r="L42">
            <v>0</v>
          </cell>
          <cell r="M42">
            <v>0</v>
          </cell>
          <cell r="N42">
            <v>0</v>
          </cell>
          <cell r="O42">
            <v>0</v>
          </cell>
          <cell r="P42">
            <v>0</v>
          </cell>
          <cell r="Q42">
            <v>0</v>
          </cell>
          <cell r="R42">
            <v>7.37815031999029</v>
          </cell>
          <cell r="S42">
            <v>0</v>
          </cell>
          <cell r="T42">
            <v>0</v>
          </cell>
          <cell r="U42">
            <v>6.1484585999919084</v>
          </cell>
          <cell r="V42">
            <v>0</v>
          </cell>
          <cell r="W42">
            <v>1.2296917199983817</v>
          </cell>
          <cell r="X42">
            <v>7.37815031999029</v>
          </cell>
          <cell r="Y42">
            <v>0</v>
          </cell>
          <cell r="Z42">
            <v>0</v>
          </cell>
          <cell r="AA42">
            <v>6.1484585999919084</v>
          </cell>
          <cell r="AB42">
            <v>0</v>
          </cell>
          <cell r="AC42">
            <v>1.2296917199983817</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v>1</v>
          </cell>
          <cell r="BC42" t="str">
            <v/>
          </cell>
          <cell r="BD42" t="str">
            <v/>
          </cell>
          <cell r="BE42" t="str">
            <v/>
          </cell>
          <cell r="BF42" t="str">
            <v>1</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t="str">
            <v/>
          </cell>
          <cell r="CR42" t="str">
            <v/>
          </cell>
          <cell r="CS42" t="str">
            <v/>
          </cell>
          <cell r="CT42" t="str">
            <v/>
          </cell>
          <cell r="CU42">
            <v>0</v>
          </cell>
          <cell r="CX42">
            <v>6.1803905166585702</v>
          </cell>
          <cell r="CY42">
            <v>0.38806470221647577</v>
          </cell>
          <cell r="CZ42">
            <v>0.44874740068062186</v>
          </cell>
          <cell r="DA42">
            <v>5.0103415283937007</v>
          </cell>
          <cell r="DB42">
            <v>0.33323688536777191</v>
          </cell>
          <cell r="DE42">
            <v>0</v>
          </cell>
          <cell r="DG42">
            <v>6.1803905166585702</v>
          </cell>
          <cell r="DH42">
            <v>6.1803905166585702</v>
          </cell>
          <cell r="DI42">
            <v>0</v>
          </cell>
          <cell r="DJ42">
            <v>0</v>
          </cell>
          <cell r="DK42">
            <v>0</v>
          </cell>
          <cell r="DL42">
            <v>0</v>
          </cell>
          <cell r="DM42">
            <v>0</v>
          </cell>
          <cell r="DN42">
            <v>0</v>
          </cell>
          <cell r="DS42">
            <v>0</v>
          </cell>
          <cell r="DT42">
            <v>0</v>
          </cell>
          <cell r="DU42">
            <v>0</v>
          </cell>
          <cell r="DV42">
            <v>0</v>
          </cell>
          <cell r="DW42">
            <v>0</v>
          </cell>
          <cell r="DX42" t="str">
            <v/>
          </cell>
          <cell r="DY42" t="str">
            <v/>
          </cell>
          <cell r="DZ42" t="str">
            <v/>
          </cell>
          <cell r="EA42" t="str">
            <v/>
          </cell>
          <cell r="EB42">
            <v>0</v>
          </cell>
          <cell r="EC42">
            <v>0</v>
          </cell>
          <cell r="ED42">
            <v>0</v>
          </cell>
          <cell r="EE42">
            <v>0</v>
          </cell>
          <cell r="EF42">
            <v>0</v>
          </cell>
          <cell r="EG42">
            <v>0</v>
          </cell>
          <cell r="EH42">
            <v>0</v>
          </cell>
          <cell r="EI42">
            <v>0</v>
          </cell>
          <cell r="EJ42">
            <v>0</v>
          </cell>
          <cell r="EK42">
            <v>0</v>
          </cell>
          <cell r="EL42">
            <v>0</v>
          </cell>
          <cell r="EM42">
            <v>0</v>
          </cell>
          <cell r="EN42">
            <v>0</v>
          </cell>
          <cell r="EO42">
            <v>0</v>
          </cell>
          <cell r="EP42">
            <v>0</v>
          </cell>
          <cell r="EQ42">
            <v>0</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t="str">
            <v/>
          </cell>
          <cell r="FH42" t="str">
            <v/>
          </cell>
          <cell r="FI42" t="str">
            <v/>
          </cell>
          <cell r="FJ42" t="str">
            <v/>
          </cell>
          <cell r="FK42">
            <v>0</v>
          </cell>
          <cell r="FN42">
            <v>6.1803905166585702</v>
          </cell>
          <cell r="FO42">
            <v>0</v>
          </cell>
          <cell r="FP42">
            <v>0</v>
          </cell>
          <cell r="FQ42">
            <v>0</v>
          </cell>
          <cell r="FR42">
            <v>0</v>
          </cell>
          <cell r="FS42">
            <v>0</v>
          </cell>
          <cell r="FT42">
            <v>0</v>
          </cell>
          <cell r="FU42">
            <v>0</v>
          </cell>
          <cell r="FV42">
            <v>2</v>
          </cell>
          <cell r="FW42">
            <v>0</v>
          </cell>
          <cell r="FX42">
            <v>2</v>
          </cell>
          <cell r="FZ42">
            <v>0</v>
          </cell>
          <cell r="GA42">
            <v>0</v>
          </cell>
          <cell r="GB42">
            <v>0</v>
          </cell>
          <cell r="GC42">
            <v>0</v>
          </cell>
          <cell r="GD42">
            <v>0</v>
          </cell>
          <cell r="GE42">
            <v>0</v>
          </cell>
          <cell r="GF42">
            <v>0</v>
          </cell>
          <cell r="GG42">
            <v>0</v>
          </cell>
          <cell r="GH42">
            <v>0</v>
          </cell>
          <cell r="GI42">
            <v>0</v>
          </cell>
          <cell r="GJ42">
            <v>0</v>
          </cell>
          <cell r="GK42">
            <v>0</v>
          </cell>
          <cell r="GL42">
            <v>0</v>
          </cell>
          <cell r="GM42">
            <v>0</v>
          </cell>
          <cell r="GN42">
            <v>0</v>
          </cell>
          <cell r="GO42">
            <v>0</v>
          </cell>
          <cell r="GP42">
            <v>0</v>
          </cell>
          <cell r="GQ42">
            <v>0</v>
          </cell>
          <cell r="GR42">
            <v>0</v>
          </cell>
          <cell r="GS42">
            <v>0</v>
          </cell>
          <cell r="GT42">
            <v>0</v>
          </cell>
          <cell r="GU42">
            <v>0</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0</v>
          </cell>
          <cell r="ID42">
            <v>0</v>
          </cell>
          <cell r="IE42">
            <v>0</v>
          </cell>
          <cell r="IF42">
            <v>0</v>
          </cell>
          <cell r="IG42">
            <v>0</v>
          </cell>
          <cell r="IH42">
            <v>0</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0</v>
          </cell>
          <cell r="IZ42">
            <v>0</v>
          </cell>
          <cell r="JA42">
            <v>0</v>
          </cell>
          <cell r="JB42">
            <v>0</v>
          </cell>
          <cell r="JC42">
            <v>0</v>
          </cell>
          <cell r="JD42">
            <v>0</v>
          </cell>
          <cell r="JE42">
            <v>0</v>
          </cell>
          <cell r="JF42">
            <v>0</v>
          </cell>
          <cell r="JG42">
            <v>0</v>
          </cell>
          <cell r="JH42">
            <v>0</v>
          </cell>
          <cell r="JI42">
            <v>0</v>
          </cell>
          <cell r="JJ42">
            <v>0</v>
          </cell>
          <cell r="JK42">
            <v>0</v>
          </cell>
          <cell r="JL42">
            <v>0</v>
          </cell>
          <cell r="JM42">
            <v>0</v>
          </cell>
          <cell r="JN42">
            <v>0</v>
          </cell>
          <cell r="JO42">
            <v>0</v>
          </cell>
          <cell r="JP42">
            <v>0</v>
          </cell>
          <cell r="JQ42">
            <v>0</v>
          </cell>
          <cell r="JR42">
            <v>0</v>
          </cell>
          <cell r="JS42">
            <v>0</v>
          </cell>
          <cell r="JT42">
            <v>0</v>
          </cell>
          <cell r="JU42">
            <v>0</v>
          </cell>
          <cell r="JV42">
            <v>0</v>
          </cell>
          <cell r="JW42">
            <v>0</v>
          </cell>
          <cell r="JX42">
            <v>0</v>
          </cell>
          <cell r="JY42">
            <v>0</v>
          </cell>
          <cell r="JZ42">
            <v>0</v>
          </cell>
          <cell r="KA42">
            <v>0</v>
          </cell>
          <cell r="KB42">
            <v>0</v>
          </cell>
          <cell r="KC42">
            <v>0</v>
          </cell>
          <cell r="KD42">
            <v>0</v>
          </cell>
          <cell r="KE42">
            <v>0</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2022</v>
          </cell>
          <cell r="OM42">
            <v>2022</v>
          </cell>
          <cell r="ON42">
            <v>2023</v>
          </cell>
          <cell r="OO42">
            <v>2023</v>
          </cell>
          <cell r="OP42" t="str">
            <v>п</v>
          </cell>
          <cell r="OR42">
            <v>44775</v>
          </cell>
          <cell r="OT42">
            <v>7.4164686199902841</v>
          </cell>
        </row>
        <row r="43">
          <cell r="A43" t="str">
            <v>M_Che432</v>
          </cell>
          <cell r="B43" t="str">
            <v>1.1.1.4.2</v>
          </cell>
          <cell r="C43" t="str">
            <v>Реконструкция ПС 110 кВ ГРП-110 с оснащением процессорными устройствами релейной защиты и автоматики и устройством сбора и передачи телеинформации в филиал ПАО "ФСК ЕЭС -МЭС Юга и Филиал АО "СО ЕЭС" Северокавказское РДУ в рамках договора на технологическое присоединение к электрическим сетям ПАО "ФСК ЕЭС" от 07.08.2018 № 590-ТП-М (ДС №2 от 11.11.2021)</v>
          </cell>
          <cell r="D43" t="str">
            <v>M_Che432</v>
          </cell>
          <cell r="E43">
            <v>6.4915077843616196</v>
          </cell>
          <cell r="H43">
            <v>0</v>
          </cell>
          <cell r="J43">
            <v>6.4915077843616196</v>
          </cell>
          <cell r="K43">
            <v>6.4915077843616196</v>
          </cell>
          <cell r="L43">
            <v>0</v>
          </cell>
          <cell r="M43">
            <v>0</v>
          </cell>
          <cell r="N43">
            <v>0</v>
          </cell>
          <cell r="O43">
            <v>0</v>
          </cell>
          <cell r="P43">
            <v>0</v>
          </cell>
          <cell r="Q43">
            <v>0</v>
          </cell>
          <cell r="R43">
            <v>6.4915077843616196</v>
          </cell>
          <cell r="S43">
            <v>0</v>
          </cell>
          <cell r="T43">
            <v>0</v>
          </cell>
          <cell r="U43">
            <v>5.4095898203013499</v>
          </cell>
          <cell r="V43">
            <v>0</v>
          </cell>
          <cell r="W43">
            <v>1.0819179640602696</v>
          </cell>
          <cell r="X43">
            <v>6.4915077843616196</v>
          </cell>
          <cell r="Y43">
            <v>0</v>
          </cell>
          <cell r="Z43">
            <v>0</v>
          </cell>
          <cell r="AA43">
            <v>5.4095898203013499</v>
          </cell>
          <cell r="AB43">
            <v>0</v>
          </cell>
          <cell r="AC43">
            <v>1.0819179640602696</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v>1</v>
          </cell>
          <cell r="BC43" t="str">
            <v/>
          </cell>
          <cell r="BD43" t="str">
            <v/>
          </cell>
          <cell r="BE43" t="str">
            <v/>
          </cell>
          <cell r="BF43" t="str">
            <v>1</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0</v>
          </cell>
          <cell r="CO43">
            <v>0</v>
          </cell>
          <cell r="CP43">
            <v>0</v>
          </cell>
          <cell r="CQ43" t="str">
            <v/>
          </cell>
          <cell r="CR43" t="str">
            <v/>
          </cell>
          <cell r="CS43" t="str">
            <v/>
          </cell>
          <cell r="CT43" t="str">
            <v/>
          </cell>
          <cell r="CU43">
            <v>0</v>
          </cell>
          <cell r="CX43">
            <v>5.4095898203013499</v>
          </cell>
          <cell r="CY43">
            <v>0.35690503716823713</v>
          </cell>
          <cell r="CZ43">
            <v>0.4885134693473705</v>
          </cell>
          <cell r="DA43">
            <v>4.1012633636312925</v>
          </cell>
          <cell r="DB43">
            <v>0.46290795015444974</v>
          </cell>
          <cell r="DE43">
            <v>0</v>
          </cell>
          <cell r="DG43">
            <v>5.4095898203013499</v>
          </cell>
          <cell r="DH43">
            <v>5.4095898203013499</v>
          </cell>
          <cell r="DI43">
            <v>0</v>
          </cell>
          <cell r="DJ43">
            <v>0</v>
          </cell>
          <cell r="DK43">
            <v>0</v>
          </cell>
          <cell r="DL43">
            <v>0</v>
          </cell>
          <cell r="DM43">
            <v>0</v>
          </cell>
          <cell r="DN43">
            <v>0</v>
          </cell>
          <cell r="DS43">
            <v>0</v>
          </cell>
          <cell r="DT43">
            <v>0</v>
          </cell>
          <cell r="DU43">
            <v>0</v>
          </cell>
          <cell r="DV43">
            <v>0</v>
          </cell>
          <cell r="DW43">
            <v>0</v>
          </cell>
          <cell r="DX43" t="str">
            <v/>
          </cell>
          <cell r="DY43">
            <v>2</v>
          </cell>
          <cell r="DZ43" t="str">
            <v/>
          </cell>
          <cell r="EA43" t="str">
            <v/>
          </cell>
          <cell r="EB43" t="str">
            <v>2</v>
          </cell>
          <cell r="EC43">
            <v>0</v>
          </cell>
          <cell r="ED43">
            <v>0</v>
          </cell>
          <cell r="EE43">
            <v>0</v>
          </cell>
          <cell r="EF43">
            <v>0</v>
          </cell>
          <cell r="EG43">
            <v>0</v>
          </cell>
          <cell r="EH43">
            <v>0</v>
          </cell>
          <cell r="EI43">
            <v>0</v>
          </cell>
          <cell r="EJ43">
            <v>0</v>
          </cell>
          <cell r="EK43">
            <v>0</v>
          </cell>
          <cell r="EL43">
            <v>0</v>
          </cell>
          <cell r="EM43">
            <v>0</v>
          </cell>
          <cell r="EN43">
            <v>0</v>
          </cell>
          <cell r="EO43">
            <v>0</v>
          </cell>
          <cell r="EP43">
            <v>0</v>
          </cell>
          <cell r="EQ43">
            <v>0</v>
          </cell>
          <cell r="ER43">
            <v>0</v>
          </cell>
          <cell r="ES43">
            <v>0</v>
          </cell>
          <cell r="ET43">
            <v>0</v>
          </cell>
          <cell r="EU43">
            <v>0</v>
          </cell>
          <cell r="EV43">
            <v>0</v>
          </cell>
          <cell r="EW43">
            <v>0</v>
          </cell>
          <cell r="EX43">
            <v>0</v>
          </cell>
          <cell r="EY43">
            <v>0</v>
          </cell>
          <cell r="EZ43">
            <v>0</v>
          </cell>
          <cell r="FA43">
            <v>0</v>
          </cell>
          <cell r="FB43">
            <v>0</v>
          </cell>
          <cell r="FC43">
            <v>0</v>
          </cell>
          <cell r="FD43">
            <v>0</v>
          </cell>
          <cell r="FE43">
            <v>0</v>
          </cell>
          <cell r="FF43">
            <v>0</v>
          </cell>
          <cell r="FG43">
            <v>1</v>
          </cell>
          <cell r="FH43">
            <v>2</v>
          </cell>
          <cell r="FI43">
            <v>3</v>
          </cell>
          <cell r="FJ43">
            <v>4</v>
          </cell>
          <cell r="FK43" t="str">
            <v>1 2 3 4</v>
          </cell>
          <cell r="FN43">
            <v>5.4095898203013499</v>
          </cell>
          <cell r="FO43">
            <v>0</v>
          </cell>
          <cell r="FP43">
            <v>0</v>
          </cell>
          <cell r="FQ43">
            <v>0</v>
          </cell>
          <cell r="FR43">
            <v>0</v>
          </cell>
          <cell r="FS43">
            <v>0</v>
          </cell>
          <cell r="FT43">
            <v>0</v>
          </cell>
          <cell r="FU43">
            <v>0</v>
          </cell>
          <cell r="FV43">
            <v>2</v>
          </cell>
          <cell r="FW43">
            <v>0</v>
          </cell>
          <cell r="FX43">
            <v>2</v>
          </cell>
          <cell r="FZ43">
            <v>0</v>
          </cell>
          <cell r="GA43">
            <v>0</v>
          </cell>
          <cell r="GB43">
            <v>0</v>
          </cell>
          <cell r="GC43">
            <v>0</v>
          </cell>
          <cell r="GD43">
            <v>0</v>
          </cell>
          <cell r="GE43">
            <v>0</v>
          </cell>
          <cell r="GF43">
            <v>0</v>
          </cell>
          <cell r="GG43">
            <v>0</v>
          </cell>
          <cell r="GH43">
            <v>0</v>
          </cell>
          <cell r="GI43">
            <v>0</v>
          </cell>
          <cell r="GJ43">
            <v>0</v>
          </cell>
          <cell r="GK43">
            <v>0</v>
          </cell>
          <cell r="GL43">
            <v>0</v>
          </cell>
          <cell r="GM43">
            <v>0</v>
          </cell>
          <cell r="GN43">
            <v>0</v>
          </cell>
          <cell r="GO43">
            <v>0</v>
          </cell>
          <cell r="GP43">
            <v>0</v>
          </cell>
          <cell r="GQ43">
            <v>0</v>
          </cell>
          <cell r="GR43">
            <v>0</v>
          </cell>
          <cell r="GS43">
            <v>0</v>
          </cell>
          <cell r="GT43">
            <v>0</v>
          </cell>
          <cell r="GU43">
            <v>0</v>
          </cell>
          <cell r="GV43">
            <v>0</v>
          </cell>
          <cell r="GW43">
            <v>0</v>
          </cell>
          <cell r="GX43">
            <v>0</v>
          </cell>
          <cell r="GY43">
            <v>0</v>
          </cell>
          <cell r="GZ43">
            <v>0</v>
          </cell>
          <cell r="HA43">
            <v>0</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0</v>
          </cell>
          <cell r="HS43">
            <v>0</v>
          </cell>
          <cell r="HT43">
            <v>0</v>
          </cell>
          <cell r="HU43">
            <v>0</v>
          </cell>
          <cell r="HV43">
            <v>0</v>
          </cell>
          <cell r="HW43">
            <v>0</v>
          </cell>
          <cell r="HX43">
            <v>0</v>
          </cell>
          <cell r="HY43">
            <v>0</v>
          </cell>
          <cell r="HZ43">
            <v>0</v>
          </cell>
          <cell r="IA43">
            <v>0</v>
          </cell>
          <cell r="IB43">
            <v>0</v>
          </cell>
          <cell r="IC43">
            <v>0</v>
          </cell>
          <cell r="ID43">
            <v>0</v>
          </cell>
          <cell r="IE43">
            <v>0</v>
          </cell>
          <cell r="IF43">
            <v>0</v>
          </cell>
          <cell r="IG43">
            <v>0</v>
          </cell>
          <cell r="IH43">
            <v>0</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2022</v>
          </cell>
          <cell r="OM43">
            <v>2022</v>
          </cell>
          <cell r="ON43">
            <v>2023</v>
          </cell>
          <cell r="OO43">
            <v>2023</v>
          </cell>
          <cell r="OP43" t="str">
            <v>п</v>
          </cell>
          <cell r="OR43">
            <v>44925</v>
          </cell>
          <cell r="OT43">
            <v>6.4915077843616196</v>
          </cell>
        </row>
        <row r="44">
          <cell r="A44" t="str">
            <v>M_Che423</v>
          </cell>
          <cell r="B44" t="str">
            <v>1.1.1.4.2</v>
          </cell>
          <cell r="C44"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v>
          </cell>
          <cell r="D44" t="str">
            <v>M_Che423</v>
          </cell>
          <cell r="E44">
            <v>18.280719003600002</v>
          </cell>
          <cell r="H44">
            <v>8.3661579055999997</v>
          </cell>
          <cell r="J44">
            <v>17.154674868000001</v>
          </cell>
          <cell r="K44">
            <v>17.154674868000001</v>
          </cell>
          <cell r="L44">
            <v>0</v>
          </cell>
          <cell r="M44">
            <v>0</v>
          </cell>
          <cell r="N44">
            <v>0</v>
          </cell>
          <cell r="O44">
            <v>0</v>
          </cell>
          <cell r="P44">
            <v>0</v>
          </cell>
          <cell r="Q44">
            <v>0</v>
          </cell>
          <cell r="R44">
            <v>17.154674868000001</v>
          </cell>
          <cell r="S44">
            <v>0</v>
          </cell>
          <cell r="T44">
            <v>0</v>
          </cell>
          <cell r="U44">
            <v>14.295562390000001</v>
          </cell>
          <cell r="V44">
            <v>0</v>
          </cell>
          <cell r="W44">
            <v>2.8591124780000001</v>
          </cell>
          <cell r="X44">
            <v>0</v>
          </cell>
          <cell r="Y44">
            <v>0</v>
          </cell>
          <cell r="Z44">
            <v>0</v>
          </cell>
          <cell r="AA44">
            <v>0</v>
          </cell>
          <cell r="AB44">
            <v>0</v>
          </cell>
          <cell r="AC44">
            <v>0</v>
          </cell>
          <cell r="AD44">
            <v>9.1199999999999992</v>
          </cell>
          <cell r="AE44">
            <v>0</v>
          </cell>
          <cell r="AF44">
            <v>0</v>
          </cell>
          <cell r="AG44">
            <v>7.6</v>
          </cell>
          <cell r="AH44">
            <v>0</v>
          </cell>
          <cell r="AI44">
            <v>1.5199999999999996</v>
          </cell>
          <cell r="AJ44">
            <v>5.0399999999999991</v>
          </cell>
          <cell r="AK44">
            <v>0</v>
          </cell>
          <cell r="AL44">
            <v>0</v>
          </cell>
          <cell r="AM44">
            <v>4.1999999999999993</v>
          </cell>
          <cell r="AN44">
            <v>0</v>
          </cell>
          <cell r="AO44">
            <v>0.83999999999999986</v>
          </cell>
          <cell r="AP44">
            <v>2.9946748680000024</v>
          </cell>
          <cell r="AQ44">
            <v>0</v>
          </cell>
          <cell r="AR44">
            <v>0</v>
          </cell>
          <cell r="AS44">
            <v>2.4955623900000017</v>
          </cell>
          <cell r="AT44">
            <v>0</v>
          </cell>
          <cell r="AU44">
            <v>0.49911247800000069</v>
          </cell>
          <cell r="AV44">
            <v>9.1199999999999992</v>
          </cell>
          <cell r="AW44">
            <v>0</v>
          </cell>
          <cell r="AX44">
            <v>0</v>
          </cell>
          <cell r="AY44">
            <v>7.6</v>
          </cell>
          <cell r="AZ44">
            <v>0</v>
          </cell>
          <cell r="BA44">
            <v>1.5199999999999996</v>
          </cell>
          <cell r="BB44" t="str">
            <v/>
          </cell>
          <cell r="BC44" t="str">
            <v/>
          </cell>
          <cell r="BD44">
            <v>3</v>
          </cell>
          <cell r="BE44" t="str">
            <v/>
          </cell>
          <cell r="BF44" t="str">
            <v>3</v>
          </cell>
          <cell r="BG44">
            <v>7.2401137699999998</v>
          </cell>
          <cell r="BH44">
            <v>0</v>
          </cell>
          <cell r="BI44">
            <v>0</v>
          </cell>
          <cell r="BJ44">
            <v>0</v>
          </cell>
          <cell r="BK44">
            <v>7.2401137699999998</v>
          </cell>
          <cell r="BL44">
            <v>0</v>
          </cell>
          <cell r="BM44">
            <v>0</v>
          </cell>
          <cell r="BN44">
            <v>0</v>
          </cell>
          <cell r="BO44">
            <v>0</v>
          </cell>
          <cell r="BP44">
            <v>0</v>
          </cell>
          <cell r="BQ44">
            <v>0</v>
          </cell>
          <cell r="BR44">
            <v>0</v>
          </cell>
          <cell r="BS44">
            <v>7.2401137699999998</v>
          </cell>
          <cell r="BT44">
            <v>0</v>
          </cell>
          <cell r="BU44">
            <v>0</v>
          </cell>
          <cell r="BV44">
            <v>0</v>
          </cell>
          <cell r="BW44">
            <v>7.2401137699999998</v>
          </cell>
          <cell r="BX44">
            <v>0</v>
          </cell>
          <cell r="BY44">
            <v>0</v>
          </cell>
          <cell r="BZ44">
            <v>0</v>
          </cell>
          <cell r="CA44">
            <v>0</v>
          </cell>
          <cell r="CB44">
            <v>0</v>
          </cell>
          <cell r="CC44">
            <v>0</v>
          </cell>
          <cell r="CD44">
            <v>0</v>
          </cell>
          <cell r="CE44">
            <v>0</v>
          </cell>
          <cell r="CF44">
            <v>0</v>
          </cell>
          <cell r="CG44">
            <v>0</v>
          </cell>
          <cell r="CH44">
            <v>0</v>
          </cell>
          <cell r="CI44">
            <v>0</v>
          </cell>
          <cell r="CJ44">
            <v>0</v>
          </cell>
          <cell r="CK44">
            <v>7.2401137699999998</v>
          </cell>
          <cell r="CL44">
            <v>0</v>
          </cell>
          <cell r="CM44">
            <v>0</v>
          </cell>
          <cell r="CN44">
            <v>0</v>
          </cell>
          <cell r="CO44">
            <v>7.2401137699999998</v>
          </cell>
          <cell r="CP44">
            <v>0</v>
          </cell>
          <cell r="CQ44" t="str">
            <v/>
          </cell>
          <cell r="CR44" t="str">
            <v/>
          </cell>
          <cell r="CS44" t="str">
            <v/>
          </cell>
          <cell r="CT44" t="str">
            <v/>
          </cell>
          <cell r="CU44">
            <v>0</v>
          </cell>
          <cell r="CX44">
            <v>15.233932500000002</v>
          </cell>
          <cell r="CY44">
            <v>0.99383257999999997</v>
          </cell>
          <cell r="CZ44">
            <v>1.9129591666666668</v>
          </cell>
          <cell r="DA44">
            <v>8.8187916666666659</v>
          </cell>
          <cell r="DB44">
            <v>3.5083490866666689</v>
          </cell>
          <cell r="DE44">
            <v>8.480155289999999</v>
          </cell>
          <cell r="DG44">
            <v>14.295562390000002</v>
          </cell>
          <cell r="DH44">
            <v>14.295562390000002</v>
          </cell>
          <cell r="DI44">
            <v>0</v>
          </cell>
          <cell r="DJ44">
            <v>0</v>
          </cell>
          <cell r="DK44">
            <v>0</v>
          </cell>
          <cell r="DL44">
            <v>0</v>
          </cell>
          <cell r="DM44">
            <v>0</v>
          </cell>
          <cell r="DN44">
            <v>14.295562390000002</v>
          </cell>
          <cell r="DS44">
            <v>0</v>
          </cell>
          <cell r="DT44">
            <v>8</v>
          </cell>
          <cell r="DU44">
            <v>4</v>
          </cell>
          <cell r="DV44">
            <v>2.2955623900000024</v>
          </cell>
          <cell r="DW44">
            <v>8</v>
          </cell>
          <cell r="DX44" t="str">
            <v/>
          </cell>
          <cell r="DY44" t="str">
            <v/>
          </cell>
          <cell r="DZ44" t="str">
            <v/>
          </cell>
          <cell r="EA44" t="str">
            <v/>
          </cell>
          <cell r="EB44">
            <v>0</v>
          </cell>
          <cell r="EC44">
            <v>7.5417851799999998</v>
          </cell>
          <cell r="ED44">
            <v>0</v>
          </cell>
          <cell r="EE44">
            <v>0</v>
          </cell>
          <cell r="EF44">
            <v>7.5417851799999998</v>
          </cell>
          <cell r="EG44">
            <v>0</v>
          </cell>
          <cell r="EH44">
            <v>0</v>
          </cell>
          <cell r="EI44">
            <v>0</v>
          </cell>
          <cell r="EJ44">
            <v>0</v>
          </cell>
          <cell r="EK44">
            <v>0</v>
          </cell>
          <cell r="EL44">
            <v>0</v>
          </cell>
          <cell r="EM44">
            <v>7.5417851799999998</v>
          </cell>
          <cell r="EN44">
            <v>0</v>
          </cell>
          <cell r="EO44">
            <v>0</v>
          </cell>
          <cell r="EP44">
            <v>7.5417851799999998</v>
          </cell>
          <cell r="EQ44">
            <v>0</v>
          </cell>
          <cell r="ER44">
            <v>0</v>
          </cell>
          <cell r="ES44">
            <v>0</v>
          </cell>
          <cell r="ET44">
            <v>0</v>
          </cell>
          <cell r="EU44">
            <v>0</v>
          </cell>
          <cell r="EV44">
            <v>0</v>
          </cell>
          <cell r="EW44">
            <v>0</v>
          </cell>
          <cell r="EX44">
            <v>0</v>
          </cell>
          <cell r="EY44">
            <v>0</v>
          </cell>
          <cell r="EZ44">
            <v>0</v>
          </cell>
          <cell r="FA44">
            <v>0</v>
          </cell>
          <cell r="FB44">
            <v>7.5417851799999998</v>
          </cell>
          <cell r="FC44">
            <v>0</v>
          </cell>
          <cell r="FD44">
            <v>0</v>
          </cell>
          <cell r="FE44">
            <v>7.5417851799999998</v>
          </cell>
          <cell r="FF44">
            <v>0</v>
          </cell>
          <cell r="FG44">
            <v>1</v>
          </cell>
          <cell r="FH44">
            <v>2</v>
          </cell>
          <cell r="FI44">
            <v>3</v>
          </cell>
          <cell r="FJ44" t="str">
            <v/>
          </cell>
          <cell r="FK44" t="str">
            <v>1 2 3</v>
          </cell>
          <cell r="FN44">
            <v>15.233932500000002</v>
          </cell>
          <cell r="FO44">
            <v>0</v>
          </cell>
          <cell r="FP44">
            <v>0</v>
          </cell>
          <cell r="FQ44">
            <v>0</v>
          </cell>
          <cell r="FR44">
            <v>0</v>
          </cell>
          <cell r="FS44">
            <v>0</v>
          </cell>
          <cell r="FT44">
            <v>0</v>
          </cell>
          <cell r="FU44">
            <v>0</v>
          </cell>
          <cell r="FV44">
            <v>1</v>
          </cell>
          <cell r="FW44">
            <v>0</v>
          </cell>
          <cell r="FX44">
            <v>1</v>
          </cell>
          <cell r="FZ44">
            <v>0</v>
          </cell>
          <cell r="GA44">
            <v>0</v>
          </cell>
          <cell r="GB44">
            <v>0</v>
          </cell>
          <cell r="GC44">
            <v>0</v>
          </cell>
          <cell r="GD44">
            <v>0</v>
          </cell>
          <cell r="GE44">
            <v>0</v>
          </cell>
          <cell r="GF44">
            <v>0</v>
          </cell>
          <cell r="GG44">
            <v>0</v>
          </cell>
          <cell r="GH44">
            <v>0</v>
          </cell>
          <cell r="GI44">
            <v>0</v>
          </cell>
          <cell r="GJ44">
            <v>0</v>
          </cell>
          <cell r="GK44">
            <v>0</v>
          </cell>
          <cell r="GL44">
            <v>0</v>
          </cell>
          <cell r="GM44">
            <v>0</v>
          </cell>
          <cell r="GN44">
            <v>0</v>
          </cell>
          <cell r="GO44">
            <v>0</v>
          </cell>
          <cell r="GP44">
            <v>0</v>
          </cell>
          <cell r="GQ44">
            <v>0</v>
          </cell>
          <cell r="GR44">
            <v>0</v>
          </cell>
          <cell r="GS44">
            <v>0</v>
          </cell>
          <cell r="GT44">
            <v>0</v>
          </cell>
          <cell r="GU44">
            <v>0</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0</v>
          </cell>
          <cell r="ID44">
            <v>0</v>
          </cell>
          <cell r="IE44">
            <v>0</v>
          </cell>
          <cell r="IF44">
            <v>0</v>
          </cell>
          <cell r="IG44">
            <v>0</v>
          </cell>
          <cell r="IH44">
            <v>0</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0</v>
          </cell>
          <cell r="IZ44">
            <v>0</v>
          </cell>
          <cell r="JA44">
            <v>0</v>
          </cell>
          <cell r="JB44">
            <v>0</v>
          </cell>
          <cell r="JC44">
            <v>0</v>
          </cell>
          <cell r="JD44">
            <v>0</v>
          </cell>
          <cell r="JE44">
            <v>0</v>
          </cell>
          <cell r="JF44">
            <v>0</v>
          </cell>
          <cell r="JG44">
            <v>0</v>
          </cell>
          <cell r="JH44">
            <v>0</v>
          </cell>
          <cell r="JI44">
            <v>0</v>
          </cell>
          <cell r="JJ44">
            <v>0</v>
          </cell>
          <cell r="JK44">
            <v>0</v>
          </cell>
          <cell r="JL44">
            <v>0</v>
          </cell>
          <cell r="JM44">
            <v>0</v>
          </cell>
          <cell r="JN44">
            <v>0</v>
          </cell>
          <cell r="JO44">
            <v>0</v>
          </cell>
          <cell r="JP44">
            <v>0</v>
          </cell>
          <cell r="JQ44">
            <v>0</v>
          </cell>
          <cell r="JR44">
            <v>0</v>
          </cell>
          <cell r="JS44">
            <v>0</v>
          </cell>
          <cell r="JT44">
            <v>0</v>
          </cell>
          <cell r="JU44">
            <v>0</v>
          </cell>
          <cell r="JV44">
            <v>0</v>
          </cell>
          <cell r="JW44">
            <v>0</v>
          </cell>
          <cell r="JX44">
            <v>0</v>
          </cell>
          <cell r="JY44">
            <v>0</v>
          </cell>
          <cell r="JZ44">
            <v>0</v>
          </cell>
          <cell r="KA44">
            <v>0</v>
          </cell>
          <cell r="KB44">
            <v>0</v>
          </cell>
          <cell r="KC44">
            <v>0</v>
          </cell>
          <cell r="KD44">
            <v>0</v>
          </cell>
          <cell r="KE44">
            <v>0</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2021</v>
          </cell>
          <cell r="OM44">
            <v>2024</v>
          </cell>
          <cell r="ON44">
            <v>2023</v>
          </cell>
          <cell r="OO44">
            <v>2024</v>
          </cell>
          <cell r="OP44" t="str">
            <v>с</v>
          </cell>
          <cell r="OR44">
            <v>45390</v>
          </cell>
          <cell r="OT44">
            <v>18.280719003600002</v>
          </cell>
        </row>
        <row r="45">
          <cell r="A45" t="str">
            <v>Г</v>
          </cell>
          <cell r="B45" t="str">
            <v>1.1.2</v>
          </cell>
          <cell r="C45" t="str">
            <v>Реконструкция, модернизация, техническое перевооружение всего, в том числе:</v>
          </cell>
          <cell r="D45" t="str">
            <v>Г</v>
          </cell>
          <cell r="E45">
            <v>5586.8602660015467</v>
          </cell>
          <cell r="H45">
            <v>841.31636877048629</v>
          </cell>
          <cell r="J45">
            <v>7264.0246641910599</v>
          </cell>
          <cell r="K45">
            <v>4808.0319997210599</v>
          </cell>
          <cell r="L45">
            <v>2455.9926644699999</v>
          </cell>
          <cell r="M45">
            <v>999.58759440000017</v>
          </cell>
          <cell r="N45">
            <v>0</v>
          </cell>
          <cell r="O45">
            <v>199.96046895000003</v>
          </cell>
          <cell r="P45">
            <v>69.464734550000003</v>
          </cell>
          <cell r="Q45">
            <v>1186.9798665699998</v>
          </cell>
          <cell r="R45">
            <v>4384.2368673505925</v>
          </cell>
          <cell r="S45">
            <v>0</v>
          </cell>
          <cell r="T45">
            <v>0</v>
          </cell>
          <cell r="U45">
            <v>32.275696624780672</v>
          </cell>
          <cell r="V45">
            <v>0</v>
          </cell>
          <cell r="W45">
            <v>4351.9611707258118</v>
          </cell>
          <cell r="X45">
            <v>110.78</v>
          </cell>
          <cell r="Y45">
            <v>0</v>
          </cell>
          <cell r="Z45">
            <v>0</v>
          </cell>
          <cell r="AA45">
            <v>0</v>
          </cell>
          <cell r="AB45">
            <v>0</v>
          </cell>
          <cell r="AC45">
            <v>110.78</v>
          </cell>
          <cell r="AD45">
            <v>362.21999999999997</v>
          </cell>
          <cell r="AE45">
            <v>0</v>
          </cell>
          <cell r="AF45">
            <v>0</v>
          </cell>
          <cell r="AG45">
            <v>0</v>
          </cell>
          <cell r="AH45">
            <v>0</v>
          </cell>
          <cell r="AI45">
            <v>362.21999999999997</v>
          </cell>
          <cell r="AJ45">
            <v>404.73771051519986</v>
          </cell>
          <cell r="AK45">
            <v>0</v>
          </cell>
          <cell r="AL45">
            <v>0</v>
          </cell>
          <cell r="AM45">
            <v>18.049999999999997</v>
          </cell>
          <cell r="AN45">
            <v>0</v>
          </cell>
          <cell r="AO45">
            <v>386.68771051519991</v>
          </cell>
          <cell r="AP45">
            <v>3506.4991568353917</v>
          </cell>
          <cell r="AQ45">
            <v>0</v>
          </cell>
          <cell r="AR45">
            <v>0</v>
          </cell>
          <cell r="AS45">
            <v>14.225696624780674</v>
          </cell>
          <cell r="AT45">
            <v>0</v>
          </cell>
          <cell r="AU45">
            <v>3492.2734602106111</v>
          </cell>
          <cell r="AV45">
            <v>362.21999999999997</v>
          </cell>
          <cell r="AW45">
            <v>0</v>
          </cell>
          <cell r="AX45">
            <v>0</v>
          </cell>
          <cell r="AY45">
            <v>0</v>
          </cell>
          <cell r="AZ45">
            <v>0</v>
          </cell>
          <cell r="BA45">
            <v>362.21999999999997</v>
          </cell>
          <cell r="BB45">
            <v>1</v>
          </cell>
          <cell r="BC45" t="str">
            <v/>
          </cell>
          <cell r="BD45">
            <v>3</v>
          </cell>
          <cell r="BE45" t="str">
            <v/>
          </cell>
          <cell r="BF45" t="str">
            <v>1 3</v>
          </cell>
          <cell r="BG45">
            <v>62.488102490000003</v>
          </cell>
          <cell r="BH45">
            <v>0</v>
          </cell>
          <cell r="BI45">
            <v>0</v>
          </cell>
          <cell r="BJ45">
            <v>2.4353236166666665</v>
          </cell>
          <cell r="BK45">
            <v>0</v>
          </cell>
          <cell r="BL45">
            <v>60.052778873333331</v>
          </cell>
          <cell r="BM45">
            <v>1.4277323099999999</v>
          </cell>
          <cell r="BN45">
            <v>0</v>
          </cell>
          <cell r="BO45">
            <v>0</v>
          </cell>
          <cell r="BP45">
            <v>1.1897769249999999</v>
          </cell>
          <cell r="BQ45">
            <v>0</v>
          </cell>
          <cell r="BR45">
            <v>0.23795538500000002</v>
          </cell>
          <cell r="BS45">
            <v>61.06037018</v>
          </cell>
          <cell r="BT45">
            <v>0</v>
          </cell>
          <cell r="BU45">
            <v>0</v>
          </cell>
          <cell r="BV45">
            <v>1.2455466916666666</v>
          </cell>
          <cell r="BW45">
            <v>0</v>
          </cell>
          <cell r="BX45">
            <v>59.814823488333332</v>
          </cell>
          <cell r="BY45">
            <v>0</v>
          </cell>
          <cell r="BZ45">
            <v>0</v>
          </cell>
          <cell r="CA45">
            <v>0</v>
          </cell>
          <cell r="CB45">
            <v>0</v>
          </cell>
          <cell r="CC45">
            <v>0</v>
          </cell>
          <cell r="CD45">
            <v>0</v>
          </cell>
          <cell r="CE45">
            <v>0</v>
          </cell>
          <cell r="CF45">
            <v>0</v>
          </cell>
          <cell r="CG45">
            <v>0</v>
          </cell>
          <cell r="CH45">
            <v>0</v>
          </cell>
          <cell r="CI45">
            <v>0</v>
          </cell>
          <cell r="CJ45">
            <v>0</v>
          </cell>
          <cell r="CK45">
            <v>61.06037018</v>
          </cell>
          <cell r="CL45">
            <v>0</v>
          </cell>
          <cell r="CM45">
            <v>0</v>
          </cell>
          <cell r="CN45">
            <v>1.2455466916666666</v>
          </cell>
          <cell r="CO45">
            <v>0</v>
          </cell>
          <cell r="CP45">
            <v>59.814823488333332</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950.41982138873857</v>
          </cell>
          <cell r="DG45">
            <v>5576.4443406475511</v>
          </cell>
          <cell r="DH45">
            <v>3718.2116091075513</v>
          </cell>
          <cell r="DI45">
            <v>1858.2327315399998</v>
          </cell>
          <cell r="DJ45">
            <v>591.40477412999996</v>
          </cell>
          <cell r="DK45">
            <v>443.57690142000001</v>
          </cell>
          <cell r="DL45">
            <v>711.97321601999988</v>
          </cell>
          <cell r="DM45">
            <v>111.27783997</v>
          </cell>
          <cell r="DN45">
            <v>7287.9116630170756</v>
          </cell>
          <cell r="DS45">
            <v>457.4</v>
          </cell>
          <cell r="DT45">
            <v>1398.5</v>
          </cell>
          <cell r="DU45">
            <v>1496.3844160049637</v>
          </cell>
          <cell r="DV45">
            <v>3935.6272470121125</v>
          </cell>
          <cell r="DW45">
            <v>1398.5</v>
          </cell>
          <cell r="DX45" t="str">
            <v/>
          </cell>
          <cell r="DY45" t="str">
            <v/>
          </cell>
          <cell r="DZ45" t="str">
            <v/>
          </cell>
          <cell r="EA45" t="str">
            <v/>
          </cell>
          <cell r="EB45">
            <v>0</v>
          </cell>
          <cell r="EC45">
            <v>381.27780788000001</v>
          </cell>
          <cell r="ED45">
            <v>195.56735697000005</v>
          </cell>
          <cell r="EE45">
            <v>22.006682420000001</v>
          </cell>
          <cell r="EF45">
            <v>155.14677308</v>
          </cell>
          <cell r="EG45">
            <v>8.5569954100000007</v>
          </cell>
          <cell r="EH45">
            <v>77.123455160000006</v>
          </cell>
          <cell r="EI45">
            <v>7.1553000000000005E-2</v>
          </cell>
          <cell r="EJ45">
            <v>1.69555777</v>
          </cell>
          <cell r="EK45">
            <v>71.096784159999999</v>
          </cell>
          <cell r="EL45">
            <v>4.2595602299999999</v>
          </cell>
          <cell r="EM45">
            <v>304.15435272000002</v>
          </cell>
          <cell r="EN45">
            <v>195.49580397000003</v>
          </cell>
          <cell r="EO45">
            <v>20.31112465</v>
          </cell>
          <cell r="EP45">
            <v>84.049988920000004</v>
          </cell>
          <cell r="EQ45">
            <v>4.2974351799999999</v>
          </cell>
          <cell r="ER45">
            <v>195.49580397000003</v>
          </cell>
          <cell r="ES45">
            <v>0</v>
          </cell>
          <cell r="ET45">
            <v>0</v>
          </cell>
          <cell r="EU45">
            <v>0</v>
          </cell>
          <cell r="EV45">
            <v>0</v>
          </cell>
          <cell r="EW45">
            <v>0</v>
          </cell>
          <cell r="EX45">
            <v>0</v>
          </cell>
          <cell r="EY45">
            <v>0</v>
          </cell>
          <cell r="EZ45">
            <v>0</v>
          </cell>
          <cell r="FA45">
            <v>0</v>
          </cell>
          <cell r="FB45">
            <v>304.15435272000002</v>
          </cell>
          <cell r="FC45">
            <v>195.49580397000003</v>
          </cell>
          <cell r="FD45">
            <v>20.31112465</v>
          </cell>
          <cell r="FE45">
            <v>84.049988920000004</v>
          </cell>
          <cell r="FF45">
            <v>4.2974351799999999</v>
          </cell>
          <cell r="FG45">
            <v>1</v>
          </cell>
          <cell r="FH45">
            <v>2</v>
          </cell>
          <cell r="FI45">
            <v>3</v>
          </cell>
          <cell r="FJ45">
            <v>4</v>
          </cell>
          <cell r="FK45" t="str">
            <v>1 2 3 4</v>
          </cell>
          <cell r="FN45">
            <v>11773.071493446381</v>
          </cell>
          <cell r="FO45">
            <v>0</v>
          </cell>
          <cell r="FP45">
            <v>291.60899999999998</v>
          </cell>
          <cell r="FQ45">
            <v>0</v>
          </cell>
          <cell r="FR45">
            <v>2020.682</v>
          </cell>
          <cell r="FS45">
            <v>1892.0920000000001</v>
          </cell>
          <cell r="FT45">
            <v>72.739999999999995</v>
          </cell>
          <cell r="FU45">
            <v>55.85</v>
          </cell>
          <cell r="FV45">
            <v>202321</v>
          </cell>
          <cell r="FW45">
            <v>0</v>
          </cell>
          <cell r="FX45">
            <v>202321</v>
          </cell>
          <cell r="FZ45">
            <v>1199.2375608699999</v>
          </cell>
          <cell r="GA45">
            <v>0</v>
          </cell>
          <cell r="GB45">
            <v>36.483000000000004</v>
          </cell>
          <cell r="GC45">
            <v>0</v>
          </cell>
          <cell r="GD45">
            <v>545.12599999999998</v>
          </cell>
          <cell r="GE45">
            <v>545.12599999999998</v>
          </cell>
          <cell r="GF45">
            <v>0</v>
          </cell>
          <cell r="GG45">
            <v>0</v>
          </cell>
          <cell r="GH45">
            <v>13857</v>
          </cell>
          <cell r="GI45">
            <v>0</v>
          </cell>
          <cell r="GJ45">
            <v>13857</v>
          </cell>
          <cell r="GK45">
            <v>8308.9885183167862</v>
          </cell>
          <cell r="GL45">
            <v>0</v>
          </cell>
          <cell r="GM45">
            <v>81.175999999999988</v>
          </cell>
          <cell r="GN45">
            <v>0</v>
          </cell>
          <cell r="GO45">
            <v>1379.5060000000001</v>
          </cell>
          <cell r="GP45">
            <v>0</v>
          </cell>
          <cell r="GQ45">
            <v>0</v>
          </cell>
          <cell r="GR45">
            <v>0</v>
          </cell>
          <cell r="GS45">
            <v>164119</v>
          </cell>
          <cell r="GT45">
            <v>0</v>
          </cell>
          <cell r="GU45">
            <v>164119</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8308.9885183167862</v>
          </cell>
          <cell r="ID45">
            <v>0</v>
          </cell>
          <cell r="IE45">
            <v>81.175999999999988</v>
          </cell>
          <cell r="IF45">
            <v>0</v>
          </cell>
          <cell r="IG45">
            <v>1379.5060000000001</v>
          </cell>
          <cell r="IH45">
            <v>0</v>
          </cell>
          <cell r="II45">
            <v>0</v>
          </cell>
          <cell r="IJ45">
            <v>0</v>
          </cell>
          <cell r="IK45">
            <v>164119</v>
          </cell>
          <cell r="IL45">
            <v>0</v>
          </cell>
          <cell r="IM45">
            <v>164119</v>
          </cell>
          <cell r="IN45">
            <v>0</v>
          </cell>
          <cell r="IO45">
            <v>0</v>
          </cell>
          <cell r="IP45">
            <v>0</v>
          </cell>
          <cell r="IQ45">
            <v>0</v>
          </cell>
          <cell r="IR45">
            <v>0</v>
          </cell>
          <cell r="IS45">
            <v>0</v>
          </cell>
          <cell r="IT45">
            <v>0</v>
          </cell>
          <cell r="IU45">
            <v>0</v>
          </cell>
          <cell r="IV45">
            <v>0</v>
          </cell>
          <cell r="IW45">
            <v>0</v>
          </cell>
          <cell r="IX45">
            <v>0</v>
          </cell>
          <cell r="IY45">
            <v>121.90338826000001</v>
          </cell>
          <cell r="IZ45">
            <v>0</v>
          </cell>
          <cell r="JA45">
            <v>0</v>
          </cell>
          <cell r="JB45">
            <v>0</v>
          </cell>
          <cell r="JC45">
            <v>0</v>
          </cell>
          <cell r="JD45">
            <v>0</v>
          </cell>
          <cell r="JE45">
            <v>0</v>
          </cell>
          <cell r="JF45">
            <v>0</v>
          </cell>
          <cell r="JG45">
            <v>273</v>
          </cell>
          <cell r="JH45">
            <v>0</v>
          </cell>
          <cell r="JI45">
            <v>273</v>
          </cell>
          <cell r="JJ45">
            <v>6.3401916800000002</v>
          </cell>
          <cell r="JK45">
            <v>0</v>
          </cell>
          <cell r="JL45">
            <v>0</v>
          </cell>
          <cell r="JM45">
            <v>0</v>
          </cell>
          <cell r="JN45">
            <v>0</v>
          </cell>
          <cell r="JO45">
            <v>0</v>
          </cell>
          <cell r="JP45">
            <v>0</v>
          </cell>
          <cell r="JQ45">
            <v>0</v>
          </cell>
          <cell r="JR45">
            <v>22</v>
          </cell>
          <cell r="JS45">
            <v>0</v>
          </cell>
          <cell r="JT45">
            <v>22</v>
          </cell>
          <cell r="JU45">
            <v>115.56319658000001</v>
          </cell>
          <cell r="JV45">
            <v>0</v>
          </cell>
          <cell r="JW45">
            <v>0</v>
          </cell>
          <cell r="JX45">
            <v>0</v>
          </cell>
          <cell r="JY45">
            <v>0</v>
          </cell>
          <cell r="JZ45">
            <v>0</v>
          </cell>
          <cell r="KA45">
            <v>0</v>
          </cell>
          <cell r="KB45">
            <v>0</v>
          </cell>
          <cell r="KC45">
            <v>251</v>
          </cell>
          <cell r="KD45">
            <v>0</v>
          </cell>
          <cell r="KE45">
            <v>251</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115.56319658000001</v>
          </cell>
          <cell r="LC45">
            <v>0</v>
          </cell>
          <cell r="LD45">
            <v>0</v>
          </cell>
          <cell r="LE45">
            <v>0</v>
          </cell>
          <cell r="LF45">
            <v>0</v>
          </cell>
          <cell r="LG45">
            <v>0</v>
          </cell>
          <cell r="LH45">
            <v>0</v>
          </cell>
          <cell r="LI45">
            <v>0</v>
          </cell>
          <cell r="LJ45">
            <v>251</v>
          </cell>
          <cell r="LK45">
            <v>0</v>
          </cell>
          <cell r="LL45">
            <v>251</v>
          </cell>
          <cell r="LQ45">
            <v>0</v>
          </cell>
          <cell r="LR45">
            <v>0</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R45" t="str">
            <v>нд</v>
          </cell>
          <cell r="OT45">
            <v>15637.185665075769</v>
          </cell>
        </row>
        <row r="46">
          <cell r="A46" t="str">
            <v>Г</v>
          </cell>
          <cell r="B46" t="str">
            <v>1.1.2.1</v>
          </cell>
          <cell r="C46" t="str">
            <v>Реконструкция, модернизация, техническое перевооружение  трансформаторных и иных подстанций, распределительных пунктов всего, в том числе:</v>
          </cell>
          <cell r="D46" t="str">
            <v>Г</v>
          </cell>
          <cell r="E46">
            <v>0</v>
          </cell>
          <cell r="H46">
            <v>0</v>
          </cell>
          <cell r="J46">
            <v>2455.9926644699999</v>
          </cell>
          <cell r="K46">
            <v>0</v>
          </cell>
          <cell r="L46">
            <v>2455.9926644699999</v>
          </cell>
          <cell r="M46">
            <v>999.58759440000017</v>
          </cell>
          <cell r="N46">
            <v>0</v>
          </cell>
          <cell r="O46">
            <v>199.96046895000003</v>
          </cell>
          <cell r="P46">
            <v>69.464734550000003</v>
          </cell>
          <cell r="Q46">
            <v>1186.9798665699998</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cell r="BA46">
            <v>0</v>
          </cell>
          <cell r="BB46" t="str">
            <v/>
          </cell>
          <cell r="BC46" t="str">
            <v/>
          </cell>
          <cell r="BD46" t="str">
            <v/>
          </cell>
          <cell r="BE46" t="str">
            <v/>
          </cell>
          <cell r="BF46">
            <v>0</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0</v>
          </cell>
          <cell r="DG46">
            <v>1858.2327315399998</v>
          </cell>
          <cell r="DH46">
            <v>0</v>
          </cell>
          <cell r="DI46">
            <v>1858.2327315399998</v>
          </cell>
          <cell r="DJ46">
            <v>591.40477412999996</v>
          </cell>
          <cell r="DK46">
            <v>443.57690142000001</v>
          </cell>
          <cell r="DL46">
            <v>711.97321601999988</v>
          </cell>
          <cell r="DM46">
            <v>111.27783997</v>
          </cell>
          <cell r="DN46">
            <v>7287.9116630170756</v>
          </cell>
          <cell r="DS46">
            <v>457.4</v>
          </cell>
          <cell r="DT46">
            <v>1398.5</v>
          </cell>
          <cell r="DU46">
            <v>1496.3844160049637</v>
          </cell>
          <cell r="DV46">
            <v>3935.6272470121125</v>
          </cell>
          <cell r="DW46">
            <v>1398.5</v>
          </cell>
          <cell r="DX46" t="str">
            <v/>
          </cell>
          <cell r="DY46" t="str">
            <v/>
          </cell>
          <cell r="DZ46" t="str">
            <v/>
          </cell>
          <cell r="EA46" t="str">
            <v/>
          </cell>
          <cell r="EB46">
            <v>0</v>
          </cell>
          <cell r="EC46">
            <v>381.27780788000001</v>
          </cell>
          <cell r="ED46">
            <v>195.56735697000005</v>
          </cell>
          <cell r="EE46">
            <v>22.006682420000001</v>
          </cell>
          <cell r="EF46">
            <v>155.14677308</v>
          </cell>
          <cell r="EG46">
            <v>8.5569954100000007</v>
          </cell>
          <cell r="EH46">
            <v>77.123455160000006</v>
          </cell>
          <cell r="EI46">
            <v>7.1553000000000005E-2</v>
          </cell>
          <cell r="EJ46">
            <v>1.69555777</v>
          </cell>
          <cell r="EK46">
            <v>71.096784159999999</v>
          </cell>
          <cell r="EL46">
            <v>4.2595602299999999</v>
          </cell>
          <cell r="EM46">
            <v>304.15435272000002</v>
          </cell>
          <cell r="EN46">
            <v>195.49580397000003</v>
          </cell>
          <cell r="EO46">
            <v>20.31112465</v>
          </cell>
          <cell r="EP46">
            <v>84.049988920000004</v>
          </cell>
          <cell r="EQ46">
            <v>4.2974351799999999</v>
          </cell>
          <cell r="ER46">
            <v>195.49580397000003</v>
          </cell>
          <cell r="ES46">
            <v>0</v>
          </cell>
          <cell r="ET46">
            <v>0</v>
          </cell>
          <cell r="EU46">
            <v>0</v>
          </cell>
          <cell r="EV46">
            <v>0</v>
          </cell>
          <cell r="EW46">
            <v>0</v>
          </cell>
          <cell r="EX46">
            <v>0</v>
          </cell>
          <cell r="EY46">
            <v>0</v>
          </cell>
          <cell r="EZ46">
            <v>0</v>
          </cell>
          <cell r="FA46">
            <v>0</v>
          </cell>
          <cell r="FB46">
            <v>304.15435272000002</v>
          </cell>
          <cell r="FC46">
            <v>195.49580397000003</v>
          </cell>
          <cell r="FD46">
            <v>20.31112465</v>
          </cell>
          <cell r="FE46">
            <v>84.049988920000004</v>
          </cell>
          <cell r="FF46">
            <v>4.2974351799999999</v>
          </cell>
          <cell r="FG46" t="str">
            <v/>
          </cell>
          <cell r="FH46" t="str">
            <v/>
          </cell>
          <cell r="FI46" t="str">
            <v/>
          </cell>
          <cell r="FJ46" t="str">
            <v/>
          </cell>
          <cell r="FK46">
            <v>0</v>
          </cell>
          <cell r="FN46">
            <v>11773.071493446381</v>
          </cell>
          <cell r="FO46">
            <v>0</v>
          </cell>
          <cell r="FP46">
            <v>291.60899999999998</v>
          </cell>
          <cell r="FQ46">
            <v>0</v>
          </cell>
          <cell r="FR46">
            <v>2020.682</v>
          </cell>
          <cell r="FS46">
            <v>1892.0920000000001</v>
          </cell>
          <cell r="FT46">
            <v>72.739999999999995</v>
          </cell>
          <cell r="FU46">
            <v>55.85</v>
          </cell>
          <cell r="FV46">
            <v>202321</v>
          </cell>
          <cell r="FW46">
            <v>0</v>
          </cell>
          <cell r="FX46">
            <v>202321</v>
          </cell>
          <cell r="FZ46">
            <v>1199.2375608699999</v>
          </cell>
          <cell r="GA46">
            <v>0</v>
          </cell>
          <cell r="GB46">
            <v>36.483000000000004</v>
          </cell>
          <cell r="GC46">
            <v>0</v>
          </cell>
          <cell r="GD46">
            <v>545.12599999999998</v>
          </cell>
          <cell r="GE46">
            <v>545.12599999999998</v>
          </cell>
          <cell r="GF46">
            <v>0</v>
          </cell>
          <cell r="GG46">
            <v>0</v>
          </cell>
          <cell r="GH46">
            <v>13857</v>
          </cell>
          <cell r="GI46">
            <v>0</v>
          </cell>
          <cell r="GJ46">
            <v>13857</v>
          </cell>
          <cell r="GK46">
            <v>8308.9885183167862</v>
          </cell>
          <cell r="GL46">
            <v>0</v>
          </cell>
          <cell r="GM46">
            <v>81.175999999999988</v>
          </cell>
          <cell r="GN46">
            <v>0</v>
          </cell>
          <cell r="GO46">
            <v>1379.5060000000001</v>
          </cell>
          <cell r="GP46">
            <v>0</v>
          </cell>
          <cell r="GQ46">
            <v>0</v>
          </cell>
          <cell r="GR46">
            <v>0</v>
          </cell>
          <cell r="GS46">
            <v>164119</v>
          </cell>
          <cell r="GT46">
            <v>0</v>
          </cell>
          <cell r="GU46">
            <v>164119</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8308.9885183167862</v>
          </cell>
          <cell r="ID46">
            <v>0</v>
          </cell>
          <cell r="IE46">
            <v>81.175999999999988</v>
          </cell>
          <cell r="IF46">
            <v>0</v>
          </cell>
          <cell r="IG46">
            <v>1379.5060000000001</v>
          </cell>
          <cell r="IH46">
            <v>0</v>
          </cell>
          <cell r="II46">
            <v>0</v>
          </cell>
          <cell r="IJ46">
            <v>0</v>
          </cell>
          <cell r="IK46">
            <v>164119</v>
          </cell>
          <cell r="IL46">
            <v>0</v>
          </cell>
          <cell r="IM46">
            <v>164119</v>
          </cell>
          <cell r="IN46">
            <v>0</v>
          </cell>
          <cell r="IO46">
            <v>0</v>
          </cell>
          <cell r="IP46">
            <v>0</v>
          </cell>
          <cell r="IQ46">
            <v>0</v>
          </cell>
          <cell r="IR46">
            <v>0</v>
          </cell>
          <cell r="IS46">
            <v>0</v>
          </cell>
          <cell r="IT46">
            <v>0</v>
          </cell>
          <cell r="IU46">
            <v>0</v>
          </cell>
          <cell r="IV46">
            <v>0</v>
          </cell>
          <cell r="IW46">
            <v>0</v>
          </cell>
          <cell r="IX46">
            <v>0</v>
          </cell>
          <cell r="IY46">
            <v>121.90338826000001</v>
          </cell>
          <cell r="IZ46">
            <v>0</v>
          </cell>
          <cell r="JA46">
            <v>0</v>
          </cell>
          <cell r="JB46">
            <v>0</v>
          </cell>
          <cell r="JC46">
            <v>0</v>
          </cell>
          <cell r="JD46">
            <v>0</v>
          </cell>
          <cell r="JE46">
            <v>0</v>
          </cell>
          <cell r="JF46">
            <v>0</v>
          </cell>
          <cell r="JG46">
            <v>273</v>
          </cell>
          <cell r="JH46">
            <v>0</v>
          </cell>
          <cell r="JI46">
            <v>273</v>
          </cell>
          <cell r="JJ46">
            <v>6.3401916800000002</v>
          </cell>
          <cell r="JK46">
            <v>0</v>
          </cell>
          <cell r="JL46">
            <v>0</v>
          </cell>
          <cell r="JM46">
            <v>0</v>
          </cell>
          <cell r="JN46">
            <v>0</v>
          </cell>
          <cell r="JO46">
            <v>0</v>
          </cell>
          <cell r="JP46">
            <v>0</v>
          </cell>
          <cell r="JQ46">
            <v>0</v>
          </cell>
          <cell r="JR46">
            <v>22</v>
          </cell>
          <cell r="JS46">
            <v>0</v>
          </cell>
          <cell r="JT46">
            <v>22</v>
          </cell>
          <cell r="JU46">
            <v>115.56319658000001</v>
          </cell>
          <cell r="JV46">
            <v>0</v>
          </cell>
          <cell r="JW46">
            <v>0</v>
          </cell>
          <cell r="JX46">
            <v>0</v>
          </cell>
          <cell r="JY46">
            <v>0</v>
          </cell>
          <cell r="JZ46">
            <v>0</v>
          </cell>
          <cell r="KA46">
            <v>0</v>
          </cell>
          <cell r="KB46">
            <v>0</v>
          </cell>
          <cell r="KC46">
            <v>251</v>
          </cell>
          <cell r="KD46">
            <v>0</v>
          </cell>
          <cell r="KE46">
            <v>251</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115.56319658000001</v>
          </cell>
          <cell r="LC46">
            <v>0</v>
          </cell>
          <cell r="LD46">
            <v>0</v>
          </cell>
          <cell r="LE46">
            <v>0</v>
          </cell>
          <cell r="LF46">
            <v>0</v>
          </cell>
          <cell r="LG46">
            <v>0</v>
          </cell>
          <cell r="LH46">
            <v>0</v>
          </cell>
          <cell r="LI46">
            <v>0</v>
          </cell>
          <cell r="LJ46">
            <v>251</v>
          </cell>
          <cell r="LK46">
            <v>0</v>
          </cell>
          <cell r="LL46">
            <v>251</v>
          </cell>
          <cell r="LQ46">
            <v>0</v>
          </cell>
          <cell r="LR46">
            <v>0</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R46" t="str">
            <v>нд</v>
          </cell>
          <cell r="OT46">
            <v>15637.185665075769</v>
          </cell>
        </row>
        <row r="47">
          <cell r="A47" t="str">
            <v>Г</v>
          </cell>
          <cell r="B47" t="str">
            <v>1.1.2.1.1</v>
          </cell>
          <cell r="C47" t="str">
            <v>Реконструкция трансформаторных и иных подстанций всего, в том числе:</v>
          </cell>
          <cell r="D47" t="str">
            <v>Г</v>
          </cell>
          <cell r="E47">
            <v>0</v>
          </cell>
          <cell r="H47">
            <v>0</v>
          </cell>
          <cell r="J47">
            <v>2455.9926644699999</v>
          </cell>
          <cell r="K47">
            <v>0</v>
          </cell>
          <cell r="L47">
            <v>2455.9926644699999</v>
          </cell>
          <cell r="M47">
            <v>999.58759440000017</v>
          </cell>
          <cell r="N47">
            <v>0</v>
          </cell>
          <cell r="O47">
            <v>199.96046895000003</v>
          </cell>
          <cell r="P47">
            <v>69.464734550000003</v>
          </cell>
          <cell r="Q47">
            <v>1186.9798665699998</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0</v>
          </cell>
          <cell r="AQ47">
            <v>0</v>
          </cell>
          <cell r="AR47">
            <v>0</v>
          </cell>
          <cell r="AS47">
            <v>0</v>
          </cell>
          <cell r="AT47">
            <v>0</v>
          </cell>
          <cell r="AU47">
            <v>0</v>
          </cell>
          <cell r="AV47">
            <v>0</v>
          </cell>
          <cell r="AW47">
            <v>0</v>
          </cell>
          <cell r="AX47">
            <v>0</v>
          </cell>
          <cell r="AY47">
            <v>0</v>
          </cell>
          <cell r="AZ47">
            <v>0</v>
          </cell>
          <cell r="BA47">
            <v>0</v>
          </cell>
          <cell r="BB47" t="str">
            <v/>
          </cell>
          <cell r="BC47" t="str">
            <v/>
          </cell>
          <cell r="BD47" t="str">
            <v/>
          </cell>
          <cell r="BE47" t="str">
            <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11773.071493446381</v>
          </cell>
          <cell r="CY47">
            <v>2007.6103241393257</v>
          </cell>
          <cell r="CZ47">
            <v>3841.5348877713004</v>
          </cell>
          <cell r="DA47">
            <v>3963.2928893735866</v>
          </cell>
          <cell r="DB47">
            <v>1960.6333921621663</v>
          </cell>
          <cell r="DE47">
            <v>0</v>
          </cell>
          <cell r="DG47">
            <v>1858.2327315399998</v>
          </cell>
          <cell r="DH47">
            <v>0</v>
          </cell>
          <cell r="DI47">
            <v>1858.2327315399998</v>
          </cell>
          <cell r="DJ47">
            <v>591.40477412999996</v>
          </cell>
          <cell r="DK47">
            <v>443.57690142000001</v>
          </cell>
          <cell r="DL47">
            <v>711.97321601999988</v>
          </cell>
          <cell r="DM47">
            <v>111.27783997</v>
          </cell>
          <cell r="DN47">
            <v>7287.9116630170756</v>
          </cell>
          <cell r="DS47">
            <v>457.4</v>
          </cell>
          <cell r="DT47">
            <v>1398.5</v>
          </cell>
          <cell r="DU47">
            <v>1496.3844160049637</v>
          </cell>
          <cell r="DV47">
            <v>3935.6272470121125</v>
          </cell>
          <cell r="DW47">
            <v>1398.5</v>
          </cell>
          <cell r="DX47" t="str">
            <v/>
          </cell>
          <cell r="DY47" t="str">
            <v/>
          </cell>
          <cell r="DZ47" t="str">
            <v/>
          </cell>
          <cell r="EA47" t="str">
            <v/>
          </cell>
          <cell r="EB47">
            <v>0</v>
          </cell>
          <cell r="EC47">
            <v>381.27780788000001</v>
          </cell>
          <cell r="ED47">
            <v>195.56735697000005</v>
          </cell>
          <cell r="EE47">
            <v>22.006682420000001</v>
          </cell>
          <cell r="EF47">
            <v>155.14677308</v>
          </cell>
          <cell r="EG47">
            <v>8.5569954100000007</v>
          </cell>
          <cell r="EH47">
            <v>77.123455160000006</v>
          </cell>
          <cell r="EI47">
            <v>7.1553000000000005E-2</v>
          </cell>
          <cell r="EJ47">
            <v>1.69555777</v>
          </cell>
          <cell r="EK47">
            <v>71.096784159999999</v>
          </cell>
          <cell r="EL47">
            <v>4.2595602299999999</v>
          </cell>
          <cell r="EM47">
            <v>304.15435272000002</v>
          </cell>
          <cell r="EN47">
            <v>195.49580397000003</v>
          </cell>
          <cell r="EO47">
            <v>20.31112465</v>
          </cell>
          <cell r="EP47">
            <v>84.049988920000004</v>
          </cell>
          <cell r="EQ47">
            <v>4.2974351799999999</v>
          </cell>
          <cell r="ER47">
            <v>195.49580397000003</v>
          </cell>
          <cell r="ES47">
            <v>0</v>
          </cell>
          <cell r="ET47">
            <v>0</v>
          </cell>
          <cell r="EU47">
            <v>0</v>
          </cell>
          <cell r="EV47">
            <v>0</v>
          </cell>
          <cell r="EW47">
            <v>0</v>
          </cell>
          <cell r="EX47">
            <v>0</v>
          </cell>
          <cell r="EY47">
            <v>0</v>
          </cell>
          <cell r="EZ47">
            <v>0</v>
          </cell>
          <cell r="FA47">
            <v>0</v>
          </cell>
          <cell r="FB47">
            <v>304.15435272000002</v>
          </cell>
          <cell r="FC47">
            <v>195.49580397000003</v>
          </cell>
          <cell r="FD47">
            <v>20.31112465</v>
          </cell>
          <cell r="FE47">
            <v>84.049988920000004</v>
          </cell>
          <cell r="FF47">
            <v>4.2974351799999999</v>
          </cell>
          <cell r="FG47" t="str">
            <v/>
          </cell>
          <cell r="FH47" t="str">
            <v/>
          </cell>
          <cell r="FI47" t="str">
            <v/>
          </cell>
          <cell r="FJ47" t="str">
            <v/>
          </cell>
          <cell r="FK47">
            <v>0</v>
          </cell>
          <cell r="FN47">
            <v>11773.071493446381</v>
          </cell>
          <cell r="FO47">
            <v>0</v>
          </cell>
          <cell r="FP47">
            <v>291.60899999999998</v>
          </cell>
          <cell r="FQ47">
            <v>0</v>
          </cell>
          <cell r="FR47">
            <v>2020.682</v>
          </cell>
          <cell r="FS47">
            <v>1892.0920000000001</v>
          </cell>
          <cell r="FT47">
            <v>72.739999999999995</v>
          </cell>
          <cell r="FU47">
            <v>55.85</v>
          </cell>
          <cell r="FV47">
            <v>202321</v>
          </cell>
          <cell r="FW47">
            <v>0</v>
          </cell>
          <cell r="FX47">
            <v>202321</v>
          </cell>
          <cell r="FZ47">
            <v>1199.2375608699999</v>
          </cell>
          <cell r="GA47">
            <v>0</v>
          </cell>
          <cell r="GB47">
            <v>36.483000000000004</v>
          </cell>
          <cell r="GC47">
            <v>0</v>
          </cell>
          <cell r="GD47">
            <v>545.12599999999998</v>
          </cell>
          <cell r="GE47">
            <v>545.12599999999998</v>
          </cell>
          <cell r="GF47">
            <v>0</v>
          </cell>
          <cell r="GG47">
            <v>0</v>
          </cell>
          <cell r="GH47">
            <v>13857</v>
          </cell>
          <cell r="GI47">
            <v>0</v>
          </cell>
          <cell r="GJ47">
            <v>13857</v>
          </cell>
          <cell r="GK47">
            <v>8308.9885183167862</v>
          </cell>
          <cell r="GL47">
            <v>0</v>
          </cell>
          <cell r="GM47">
            <v>81.175999999999988</v>
          </cell>
          <cell r="GN47">
            <v>0</v>
          </cell>
          <cell r="GO47">
            <v>1379.5060000000001</v>
          </cell>
          <cell r="GP47">
            <v>0</v>
          </cell>
          <cell r="GQ47">
            <v>0</v>
          </cell>
          <cell r="GR47">
            <v>0</v>
          </cell>
          <cell r="GS47">
            <v>164119</v>
          </cell>
          <cell r="GT47">
            <v>0</v>
          </cell>
          <cell r="GU47">
            <v>164119</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8308.9885183167862</v>
          </cell>
          <cell r="ID47">
            <v>0</v>
          </cell>
          <cell r="IE47">
            <v>81.175999999999988</v>
          </cell>
          <cell r="IF47">
            <v>0</v>
          </cell>
          <cell r="IG47">
            <v>1379.5060000000001</v>
          </cell>
          <cell r="IH47">
            <v>0</v>
          </cell>
          <cell r="II47">
            <v>0</v>
          </cell>
          <cell r="IJ47">
            <v>0</v>
          </cell>
          <cell r="IK47">
            <v>164119</v>
          </cell>
          <cell r="IL47">
            <v>0</v>
          </cell>
          <cell r="IM47">
            <v>164119</v>
          </cell>
          <cell r="IN47">
            <v>0</v>
          </cell>
          <cell r="IO47">
            <v>0</v>
          </cell>
          <cell r="IP47">
            <v>0</v>
          </cell>
          <cell r="IQ47">
            <v>0</v>
          </cell>
          <cell r="IR47">
            <v>0</v>
          </cell>
          <cell r="IS47">
            <v>0</v>
          </cell>
          <cell r="IT47">
            <v>0</v>
          </cell>
          <cell r="IU47">
            <v>0</v>
          </cell>
          <cell r="IV47">
            <v>0</v>
          </cell>
          <cell r="IW47">
            <v>0</v>
          </cell>
          <cell r="IX47">
            <v>0</v>
          </cell>
          <cell r="IY47">
            <v>121.90338826000001</v>
          </cell>
          <cell r="IZ47">
            <v>0</v>
          </cell>
          <cell r="JA47">
            <v>0</v>
          </cell>
          <cell r="JB47">
            <v>0</v>
          </cell>
          <cell r="JC47">
            <v>0</v>
          </cell>
          <cell r="JD47">
            <v>0</v>
          </cell>
          <cell r="JE47">
            <v>0</v>
          </cell>
          <cell r="JF47">
            <v>0</v>
          </cell>
          <cell r="JG47">
            <v>273</v>
          </cell>
          <cell r="JH47">
            <v>0</v>
          </cell>
          <cell r="JI47">
            <v>273</v>
          </cell>
          <cell r="JJ47">
            <v>6.3401916800000002</v>
          </cell>
          <cell r="JK47">
            <v>0</v>
          </cell>
          <cell r="JL47">
            <v>0</v>
          </cell>
          <cell r="JM47">
            <v>0</v>
          </cell>
          <cell r="JN47">
            <v>0</v>
          </cell>
          <cell r="JO47">
            <v>0</v>
          </cell>
          <cell r="JP47">
            <v>0</v>
          </cell>
          <cell r="JQ47">
            <v>0</v>
          </cell>
          <cell r="JR47">
            <v>22</v>
          </cell>
          <cell r="JS47">
            <v>0</v>
          </cell>
          <cell r="JT47">
            <v>22</v>
          </cell>
          <cell r="JU47">
            <v>115.56319658000001</v>
          </cell>
          <cell r="JV47">
            <v>0</v>
          </cell>
          <cell r="JW47">
            <v>0</v>
          </cell>
          <cell r="JX47">
            <v>0</v>
          </cell>
          <cell r="JY47">
            <v>0</v>
          </cell>
          <cell r="JZ47">
            <v>0</v>
          </cell>
          <cell r="KA47">
            <v>0</v>
          </cell>
          <cell r="KB47">
            <v>0</v>
          </cell>
          <cell r="KC47">
            <v>251</v>
          </cell>
          <cell r="KD47">
            <v>0</v>
          </cell>
          <cell r="KE47">
            <v>251</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115.56319658000001</v>
          </cell>
          <cell r="LC47">
            <v>0</v>
          </cell>
          <cell r="LD47">
            <v>0</v>
          </cell>
          <cell r="LE47">
            <v>0</v>
          </cell>
          <cell r="LF47">
            <v>0</v>
          </cell>
          <cell r="LG47">
            <v>0</v>
          </cell>
          <cell r="LH47">
            <v>0</v>
          </cell>
          <cell r="LI47">
            <v>0</v>
          </cell>
          <cell r="LJ47">
            <v>251</v>
          </cell>
          <cell r="LK47">
            <v>0</v>
          </cell>
          <cell r="LL47">
            <v>251</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t="str">
            <v>нд</v>
          </cell>
          <cell r="OM47" t="str">
            <v>нд</v>
          </cell>
          <cell r="ON47" t="str">
            <v>нд</v>
          </cell>
          <cell r="OO47" t="str">
            <v>нд</v>
          </cell>
          <cell r="OP47" t="str">
            <v>нд</v>
          </cell>
          <cell r="OR47" t="str">
            <v>нд</v>
          </cell>
          <cell r="OT47">
            <v>15637.185665075769</v>
          </cell>
        </row>
        <row r="48">
          <cell r="A48" t="str">
            <v>Г</v>
          </cell>
          <cell r="B48" t="str">
            <v>1.1.2.1.2</v>
          </cell>
          <cell r="C48" t="str">
            <v>Модернизация, техническое перевооружение трансформаторных и иных подстанций, распределительных пунктов всего, в том числе:</v>
          </cell>
          <cell r="D48" t="str">
            <v>Г</v>
          </cell>
          <cell r="E48">
            <v>0</v>
          </cell>
          <cell r="H48">
            <v>0</v>
          </cell>
          <cell r="J48">
            <v>2455.9926644699999</v>
          </cell>
          <cell r="K48">
            <v>0</v>
          </cell>
          <cell r="L48">
            <v>2455.9926644699999</v>
          </cell>
          <cell r="M48">
            <v>999.58759440000017</v>
          </cell>
          <cell r="N48">
            <v>0</v>
          </cell>
          <cell r="O48">
            <v>199.96046895000003</v>
          </cell>
          <cell r="P48">
            <v>69.464734550000003</v>
          </cell>
          <cell r="Q48">
            <v>1186.9798665699998</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t="str">
            <v/>
          </cell>
          <cell r="BC48" t="str">
            <v/>
          </cell>
          <cell r="BD48" t="str">
            <v/>
          </cell>
          <cell r="BE48" t="str">
            <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t="str">
            <v/>
          </cell>
          <cell r="CR48" t="str">
            <v/>
          </cell>
          <cell r="CS48" t="str">
            <v/>
          </cell>
          <cell r="CT48" t="str">
            <v/>
          </cell>
          <cell r="CU48">
            <v>0</v>
          </cell>
          <cell r="CX48">
            <v>11773.071493446381</v>
          </cell>
          <cell r="CY48">
            <v>2007.6103241393257</v>
          </cell>
          <cell r="CZ48">
            <v>3841.5348877713004</v>
          </cell>
          <cell r="DA48">
            <v>3963.2928893735866</v>
          </cell>
          <cell r="DB48">
            <v>1960.6333921621663</v>
          </cell>
          <cell r="DE48">
            <v>0</v>
          </cell>
          <cell r="DG48">
            <v>1858.2327315399998</v>
          </cell>
          <cell r="DH48">
            <v>0</v>
          </cell>
          <cell r="DI48">
            <v>1858.2327315399998</v>
          </cell>
          <cell r="DJ48">
            <v>591.40477412999996</v>
          </cell>
          <cell r="DK48">
            <v>443.57690142000001</v>
          </cell>
          <cell r="DL48">
            <v>711.97321601999988</v>
          </cell>
          <cell r="DM48">
            <v>111.27783997</v>
          </cell>
          <cell r="DN48">
            <v>7287.9116630170756</v>
          </cell>
          <cell r="DS48">
            <v>457.4</v>
          </cell>
          <cell r="DT48">
            <v>1398.5</v>
          </cell>
          <cell r="DU48">
            <v>1496.3844160049637</v>
          </cell>
          <cell r="DV48">
            <v>3935.6272470121125</v>
          </cell>
          <cell r="DW48">
            <v>1398.5</v>
          </cell>
          <cell r="DX48" t="str">
            <v/>
          </cell>
          <cell r="DY48">
            <v>2</v>
          </cell>
          <cell r="DZ48" t="str">
            <v/>
          </cell>
          <cell r="EA48" t="str">
            <v/>
          </cell>
          <cell r="EB48" t="str">
            <v>2</v>
          </cell>
          <cell r="EC48">
            <v>381.27780788000001</v>
          </cell>
          <cell r="ED48">
            <v>195.56735697000005</v>
          </cell>
          <cell r="EE48">
            <v>22.006682420000001</v>
          </cell>
          <cell r="EF48">
            <v>155.14677308</v>
          </cell>
          <cell r="EG48">
            <v>8.5569954100000007</v>
          </cell>
          <cell r="EH48">
            <v>77.123455160000006</v>
          </cell>
          <cell r="EI48">
            <v>7.1553000000000005E-2</v>
          </cell>
          <cell r="EJ48">
            <v>1.69555777</v>
          </cell>
          <cell r="EK48">
            <v>71.096784159999999</v>
          </cell>
          <cell r="EL48">
            <v>4.2595602299999999</v>
          </cell>
          <cell r="EM48">
            <v>304.15435272000002</v>
          </cell>
          <cell r="EN48">
            <v>195.49580397000003</v>
          </cell>
          <cell r="EO48">
            <v>20.31112465</v>
          </cell>
          <cell r="EP48">
            <v>84.049988920000004</v>
          </cell>
          <cell r="EQ48">
            <v>4.2974351799999999</v>
          </cell>
          <cell r="ER48">
            <v>195.49580397000003</v>
          </cell>
          <cell r="ES48">
            <v>0</v>
          </cell>
          <cell r="ET48">
            <v>0</v>
          </cell>
          <cell r="EU48">
            <v>0</v>
          </cell>
          <cell r="EV48">
            <v>0</v>
          </cell>
          <cell r="EW48">
            <v>0</v>
          </cell>
          <cell r="EX48">
            <v>0</v>
          </cell>
          <cell r="EY48">
            <v>0</v>
          </cell>
          <cell r="EZ48">
            <v>0</v>
          </cell>
          <cell r="FA48">
            <v>0</v>
          </cell>
          <cell r="FB48">
            <v>304.15435272000002</v>
          </cell>
          <cell r="FC48">
            <v>195.49580397000003</v>
          </cell>
          <cell r="FD48">
            <v>20.31112465</v>
          </cell>
          <cell r="FE48">
            <v>84.049988920000004</v>
          </cell>
          <cell r="FF48">
            <v>4.2974351799999999</v>
          </cell>
          <cell r="FG48">
            <v>1</v>
          </cell>
          <cell r="FH48">
            <v>2</v>
          </cell>
          <cell r="FI48">
            <v>3</v>
          </cell>
          <cell r="FJ48" t="str">
            <v/>
          </cell>
          <cell r="FK48" t="str">
            <v>1 2 3</v>
          </cell>
          <cell r="FN48">
            <v>11773.071493446381</v>
          </cell>
          <cell r="FO48">
            <v>0</v>
          </cell>
          <cell r="FP48">
            <v>291.60899999999998</v>
          </cell>
          <cell r="FQ48">
            <v>0</v>
          </cell>
          <cell r="FR48">
            <v>2020.682</v>
          </cell>
          <cell r="FS48">
            <v>1892.0920000000001</v>
          </cell>
          <cell r="FT48">
            <v>72.739999999999995</v>
          </cell>
          <cell r="FU48">
            <v>55.85</v>
          </cell>
          <cell r="FV48">
            <v>202321</v>
          </cell>
          <cell r="FW48">
            <v>0</v>
          </cell>
          <cell r="FX48">
            <v>202321</v>
          </cell>
          <cell r="FZ48">
            <v>1199.2375608699999</v>
          </cell>
          <cell r="GA48">
            <v>0</v>
          </cell>
          <cell r="GB48">
            <v>36.483000000000004</v>
          </cell>
          <cell r="GC48">
            <v>0</v>
          </cell>
          <cell r="GD48">
            <v>545.12599999999998</v>
          </cell>
          <cell r="GE48">
            <v>545.12599999999998</v>
          </cell>
          <cell r="GF48">
            <v>0</v>
          </cell>
          <cell r="GG48">
            <v>0</v>
          </cell>
          <cell r="GH48">
            <v>13857</v>
          </cell>
          <cell r="GI48">
            <v>0</v>
          </cell>
          <cell r="GJ48">
            <v>13857</v>
          </cell>
          <cell r="GK48">
            <v>8308.9885183167862</v>
          </cell>
          <cell r="GL48">
            <v>0</v>
          </cell>
          <cell r="GM48">
            <v>81.175999999999988</v>
          </cell>
          <cell r="GN48">
            <v>0</v>
          </cell>
          <cell r="GO48">
            <v>1379.5060000000001</v>
          </cell>
          <cell r="GP48">
            <v>0</v>
          </cell>
          <cell r="GQ48">
            <v>0</v>
          </cell>
          <cell r="GR48">
            <v>0</v>
          </cell>
          <cell r="GS48">
            <v>164119</v>
          </cell>
          <cell r="GT48">
            <v>0</v>
          </cell>
          <cell r="GU48">
            <v>164119</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8308.9885183167862</v>
          </cell>
          <cell r="ID48">
            <v>0</v>
          </cell>
          <cell r="IE48">
            <v>81.175999999999988</v>
          </cell>
          <cell r="IF48">
            <v>0</v>
          </cell>
          <cell r="IG48">
            <v>1379.5060000000001</v>
          </cell>
          <cell r="IH48">
            <v>0</v>
          </cell>
          <cell r="II48">
            <v>0</v>
          </cell>
          <cell r="IJ48">
            <v>0</v>
          </cell>
          <cell r="IK48">
            <v>164119</v>
          </cell>
          <cell r="IL48">
            <v>0</v>
          </cell>
          <cell r="IM48">
            <v>164119</v>
          </cell>
          <cell r="IN48">
            <v>0</v>
          </cell>
          <cell r="IO48">
            <v>0</v>
          </cell>
          <cell r="IP48">
            <v>0</v>
          </cell>
          <cell r="IQ48">
            <v>0</v>
          </cell>
          <cell r="IR48">
            <v>0</v>
          </cell>
          <cell r="IS48">
            <v>0</v>
          </cell>
          <cell r="IT48">
            <v>0</v>
          </cell>
          <cell r="IU48">
            <v>0</v>
          </cell>
          <cell r="IV48">
            <v>0</v>
          </cell>
          <cell r="IW48">
            <v>0</v>
          </cell>
          <cell r="IX48">
            <v>0</v>
          </cell>
          <cell r="IY48">
            <v>121.90338826000001</v>
          </cell>
          <cell r="IZ48">
            <v>0</v>
          </cell>
          <cell r="JA48">
            <v>0</v>
          </cell>
          <cell r="JB48">
            <v>0</v>
          </cell>
          <cell r="JC48">
            <v>0</v>
          </cell>
          <cell r="JD48">
            <v>0</v>
          </cell>
          <cell r="JE48">
            <v>0</v>
          </cell>
          <cell r="JF48">
            <v>0</v>
          </cell>
          <cell r="JG48">
            <v>273</v>
          </cell>
          <cell r="JH48">
            <v>0</v>
          </cell>
          <cell r="JI48">
            <v>273</v>
          </cell>
          <cell r="JJ48">
            <v>6.3401916800000002</v>
          </cell>
          <cell r="JK48">
            <v>0</v>
          </cell>
          <cell r="JL48">
            <v>0</v>
          </cell>
          <cell r="JM48">
            <v>0</v>
          </cell>
          <cell r="JN48">
            <v>0</v>
          </cell>
          <cell r="JO48">
            <v>0</v>
          </cell>
          <cell r="JP48">
            <v>0</v>
          </cell>
          <cell r="JQ48">
            <v>0</v>
          </cell>
          <cell r="JR48">
            <v>22</v>
          </cell>
          <cell r="JS48">
            <v>0</v>
          </cell>
          <cell r="JT48">
            <v>22</v>
          </cell>
          <cell r="JU48">
            <v>115.56319658000001</v>
          </cell>
          <cell r="JV48">
            <v>0</v>
          </cell>
          <cell r="JW48">
            <v>0</v>
          </cell>
          <cell r="JX48">
            <v>0</v>
          </cell>
          <cell r="JY48">
            <v>0</v>
          </cell>
          <cell r="JZ48">
            <v>0</v>
          </cell>
          <cell r="KA48">
            <v>0</v>
          </cell>
          <cell r="KB48">
            <v>0</v>
          </cell>
          <cell r="KC48">
            <v>251</v>
          </cell>
          <cell r="KD48">
            <v>0</v>
          </cell>
          <cell r="KE48">
            <v>251</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115.56319658000001</v>
          </cell>
          <cell r="LC48">
            <v>0</v>
          </cell>
          <cell r="LD48">
            <v>0</v>
          </cell>
          <cell r="LE48">
            <v>0</v>
          </cell>
          <cell r="LF48">
            <v>0</v>
          </cell>
          <cell r="LG48">
            <v>0</v>
          </cell>
          <cell r="LH48">
            <v>0</v>
          </cell>
          <cell r="LI48">
            <v>0</v>
          </cell>
          <cell r="LJ48">
            <v>251</v>
          </cell>
          <cell r="LK48">
            <v>0</v>
          </cell>
          <cell r="LL48">
            <v>251</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t="str">
            <v>нд</v>
          </cell>
          <cell r="OM48" t="str">
            <v>нд</v>
          </cell>
          <cell r="ON48" t="str">
            <v>нд</v>
          </cell>
          <cell r="OO48" t="str">
            <v>нд</v>
          </cell>
          <cell r="OP48" t="str">
            <v>нд</v>
          </cell>
          <cell r="OR48" t="str">
            <v>нд</v>
          </cell>
          <cell r="OT48">
            <v>15637.185665075769</v>
          </cell>
        </row>
        <row r="49">
          <cell r="A49" t="str">
            <v>Г</v>
          </cell>
          <cell r="B49" t="str">
            <v>1.1.2.2</v>
          </cell>
          <cell r="C49" t="str">
            <v>Реконструкция, модернизация, техническое перевооружение линий электропередачи всего, в том числе:</v>
          </cell>
          <cell r="D49" t="str">
            <v>Г</v>
          </cell>
          <cell r="E49">
            <v>885.94897486706157</v>
          </cell>
          <cell r="H49">
            <v>478.13791850999996</v>
          </cell>
          <cell r="J49">
            <v>2865.2983768570616</v>
          </cell>
          <cell r="K49">
            <v>409.30571238706159</v>
          </cell>
          <cell r="L49">
            <v>2455.9926644699999</v>
          </cell>
          <cell r="M49">
            <v>999.58759440000017</v>
          </cell>
          <cell r="N49">
            <v>0</v>
          </cell>
          <cell r="O49">
            <v>199.96046895000003</v>
          </cell>
          <cell r="P49">
            <v>69.464734550000003</v>
          </cell>
          <cell r="Q49">
            <v>1186.9798665699998</v>
          </cell>
          <cell r="R49">
            <v>370.05214134259279</v>
          </cell>
          <cell r="S49">
            <v>0</v>
          </cell>
          <cell r="T49">
            <v>0</v>
          </cell>
          <cell r="U49">
            <v>32.275696624780672</v>
          </cell>
          <cell r="V49">
            <v>0</v>
          </cell>
          <cell r="W49">
            <v>337.77644471781207</v>
          </cell>
          <cell r="X49">
            <v>30.779999999999994</v>
          </cell>
          <cell r="Y49">
            <v>0</v>
          </cell>
          <cell r="Z49">
            <v>0</v>
          </cell>
          <cell r="AA49">
            <v>0</v>
          </cell>
          <cell r="AB49">
            <v>0</v>
          </cell>
          <cell r="AC49">
            <v>30.779999999999994</v>
          </cell>
          <cell r="AD49">
            <v>127.02</v>
          </cell>
          <cell r="AE49">
            <v>0</v>
          </cell>
          <cell r="AF49">
            <v>0</v>
          </cell>
          <cell r="AG49">
            <v>0</v>
          </cell>
          <cell r="AH49">
            <v>0</v>
          </cell>
          <cell r="AI49">
            <v>127.02</v>
          </cell>
          <cell r="AJ49">
            <v>151.22571051519989</v>
          </cell>
          <cell r="AK49">
            <v>0</v>
          </cell>
          <cell r="AL49">
            <v>0</v>
          </cell>
          <cell r="AM49">
            <v>18.049999999999997</v>
          </cell>
          <cell r="AN49">
            <v>0</v>
          </cell>
          <cell r="AO49">
            <v>133.17571051519991</v>
          </cell>
          <cell r="AP49">
            <v>61.026430827392865</v>
          </cell>
          <cell r="AQ49">
            <v>0</v>
          </cell>
          <cell r="AR49">
            <v>0</v>
          </cell>
          <cell r="AS49">
            <v>14.225696624780674</v>
          </cell>
          <cell r="AT49">
            <v>0</v>
          </cell>
          <cell r="AU49">
            <v>46.80073420261219</v>
          </cell>
          <cell r="AV49">
            <v>127.02</v>
          </cell>
          <cell r="AW49">
            <v>0</v>
          </cell>
          <cell r="AX49">
            <v>0</v>
          </cell>
          <cell r="AY49">
            <v>0</v>
          </cell>
          <cell r="AZ49">
            <v>0</v>
          </cell>
          <cell r="BA49">
            <v>127.02</v>
          </cell>
          <cell r="BB49">
            <v>1</v>
          </cell>
          <cell r="BC49" t="str">
            <v/>
          </cell>
          <cell r="BD49">
            <v>3</v>
          </cell>
          <cell r="BE49" t="str">
            <v/>
          </cell>
          <cell r="BF49" t="str">
            <v>1 3</v>
          </cell>
          <cell r="BG49">
            <v>1.49465603</v>
          </cell>
          <cell r="BH49">
            <v>0</v>
          </cell>
          <cell r="BI49">
            <v>0</v>
          </cell>
          <cell r="BJ49">
            <v>1.2455466916666666</v>
          </cell>
          <cell r="BK49">
            <v>0</v>
          </cell>
          <cell r="BL49">
            <v>0.24910933833333337</v>
          </cell>
          <cell r="BM49">
            <v>0</v>
          </cell>
          <cell r="BN49">
            <v>0</v>
          </cell>
          <cell r="BO49">
            <v>0</v>
          </cell>
          <cell r="BP49">
            <v>0</v>
          </cell>
          <cell r="BQ49">
            <v>0</v>
          </cell>
          <cell r="BR49">
            <v>0</v>
          </cell>
          <cell r="BS49">
            <v>1.49465603</v>
          </cell>
          <cell r="BT49">
            <v>0</v>
          </cell>
          <cell r="BU49">
            <v>0</v>
          </cell>
          <cell r="BV49">
            <v>1.2455466916666666</v>
          </cell>
          <cell r="BW49">
            <v>0</v>
          </cell>
          <cell r="BX49">
            <v>0.24910933833333337</v>
          </cell>
          <cell r="BY49">
            <v>0</v>
          </cell>
          <cell r="BZ49">
            <v>0</v>
          </cell>
          <cell r="CA49">
            <v>0</v>
          </cell>
          <cell r="CB49">
            <v>0</v>
          </cell>
          <cell r="CC49">
            <v>0</v>
          </cell>
          <cell r="CD49">
            <v>0</v>
          </cell>
          <cell r="CE49">
            <v>0</v>
          </cell>
          <cell r="CF49">
            <v>0</v>
          </cell>
          <cell r="CG49">
            <v>0</v>
          </cell>
          <cell r="CH49">
            <v>0</v>
          </cell>
          <cell r="CI49">
            <v>0</v>
          </cell>
          <cell r="CJ49">
            <v>0</v>
          </cell>
          <cell r="CK49">
            <v>1.49465603</v>
          </cell>
          <cell r="CL49">
            <v>0</v>
          </cell>
          <cell r="CM49">
            <v>0</v>
          </cell>
          <cell r="CN49">
            <v>1.2455466916666666</v>
          </cell>
          <cell r="CO49">
            <v>0</v>
          </cell>
          <cell r="CP49">
            <v>0.24910933833333337</v>
          </cell>
          <cell r="CQ49" t="str">
            <v/>
          </cell>
          <cell r="CR49" t="str">
            <v/>
          </cell>
          <cell r="CS49" t="str">
            <v/>
          </cell>
          <cell r="CT49" t="str">
            <v/>
          </cell>
          <cell r="CU49">
            <v>0</v>
          </cell>
          <cell r="CX49">
            <v>11773.071493446381</v>
          </cell>
          <cell r="CY49">
            <v>2007.6103241393257</v>
          </cell>
          <cell r="CZ49">
            <v>3841.5348877713004</v>
          </cell>
          <cell r="DA49">
            <v>3963.2928893735866</v>
          </cell>
          <cell r="DB49">
            <v>1960.6333921621663</v>
          </cell>
          <cell r="DE49">
            <v>408.47176177999995</v>
          </cell>
          <cell r="DG49">
            <v>2199.5013467575513</v>
          </cell>
          <cell r="DH49">
            <v>341.2686152175516</v>
          </cell>
          <cell r="DI49">
            <v>1858.2327315399998</v>
          </cell>
          <cell r="DJ49">
            <v>591.40477412999996</v>
          </cell>
          <cell r="DK49">
            <v>443.57690142000001</v>
          </cell>
          <cell r="DL49">
            <v>711.97321601999988</v>
          </cell>
          <cell r="DM49">
            <v>111.27783997</v>
          </cell>
          <cell r="DN49">
            <v>7287.9116630170756</v>
          </cell>
          <cell r="DS49">
            <v>457.4</v>
          </cell>
          <cell r="DT49">
            <v>1398.5</v>
          </cell>
          <cell r="DU49">
            <v>1496.3844160049637</v>
          </cell>
          <cell r="DV49">
            <v>3935.6272470121125</v>
          </cell>
          <cell r="DW49">
            <v>1398.5</v>
          </cell>
          <cell r="DX49">
            <v>1</v>
          </cell>
          <cell r="DY49">
            <v>2</v>
          </cell>
          <cell r="DZ49" t="str">
            <v/>
          </cell>
          <cell r="EA49" t="str">
            <v/>
          </cell>
          <cell r="EB49" t="str">
            <v>1 2</v>
          </cell>
          <cell r="EC49">
            <v>381.27780788000001</v>
          </cell>
          <cell r="ED49">
            <v>195.56735697000005</v>
          </cell>
          <cell r="EE49">
            <v>22.006682420000001</v>
          </cell>
          <cell r="EF49">
            <v>155.14677308</v>
          </cell>
          <cell r="EG49">
            <v>8.5569954100000007</v>
          </cell>
          <cell r="EH49">
            <v>77.123455160000006</v>
          </cell>
          <cell r="EI49">
            <v>7.1553000000000005E-2</v>
          </cell>
          <cell r="EJ49">
            <v>1.69555777</v>
          </cell>
          <cell r="EK49">
            <v>71.096784159999999</v>
          </cell>
          <cell r="EL49">
            <v>4.2595602299999999</v>
          </cell>
          <cell r="EM49">
            <v>304.15435272000002</v>
          </cell>
          <cell r="EN49">
            <v>195.49580397000003</v>
          </cell>
          <cell r="EO49">
            <v>20.31112465</v>
          </cell>
          <cell r="EP49">
            <v>84.049988920000004</v>
          </cell>
          <cell r="EQ49">
            <v>4.2974351799999999</v>
          </cell>
          <cell r="ER49">
            <v>195.49580397000003</v>
          </cell>
          <cell r="ES49">
            <v>0</v>
          </cell>
          <cell r="ET49">
            <v>0</v>
          </cell>
          <cell r="EU49">
            <v>0</v>
          </cell>
          <cell r="EV49">
            <v>0</v>
          </cell>
          <cell r="EW49">
            <v>0</v>
          </cell>
          <cell r="EX49">
            <v>0</v>
          </cell>
          <cell r="EY49">
            <v>0</v>
          </cell>
          <cell r="EZ49">
            <v>0</v>
          </cell>
          <cell r="FA49">
            <v>0</v>
          </cell>
          <cell r="FB49">
            <v>304.15435272000002</v>
          </cell>
          <cell r="FC49">
            <v>195.49580397000003</v>
          </cell>
          <cell r="FD49">
            <v>20.31112465</v>
          </cell>
          <cell r="FE49">
            <v>84.049988920000004</v>
          </cell>
          <cell r="FF49">
            <v>4.2974351799999999</v>
          </cell>
          <cell r="FG49">
            <v>1</v>
          </cell>
          <cell r="FH49">
            <v>2</v>
          </cell>
          <cell r="FI49">
            <v>3</v>
          </cell>
          <cell r="FJ49">
            <v>4</v>
          </cell>
          <cell r="FK49" t="str">
            <v>1 2 3 4</v>
          </cell>
          <cell r="FN49">
            <v>11773.071493446381</v>
          </cell>
          <cell r="FO49">
            <v>0</v>
          </cell>
          <cell r="FP49">
            <v>291.60899999999998</v>
          </cell>
          <cell r="FQ49">
            <v>0</v>
          </cell>
          <cell r="FR49">
            <v>2020.682</v>
          </cell>
          <cell r="FS49">
            <v>1892.0920000000001</v>
          </cell>
          <cell r="FT49">
            <v>72.739999999999995</v>
          </cell>
          <cell r="FU49">
            <v>55.85</v>
          </cell>
          <cell r="FV49">
            <v>202321</v>
          </cell>
          <cell r="FW49">
            <v>0</v>
          </cell>
          <cell r="FX49">
            <v>202321</v>
          </cell>
          <cell r="FZ49">
            <v>1199.2375608699999</v>
          </cell>
          <cell r="GA49">
            <v>0</v>
          </cell>
          <cell r="GB49">
            <v>36.483000000000004</v>
          </cell>
          <cell r="GC49">
            <v>0</v>
          </cell>
          <cell r="GD49">
            <v>545.12599999999998</v>
          </cell>
          <cell r="GE49">
            <v>545.12599999999998</v>
          </cell>
          <cell r="GF49">
            <v>0</v>
          </cell>
          <cell r="GG49">
            <v>0</v>
          </cell>
          <cell r="GH49">
            <v>13857</v>
          </cell>
          <cell r="GI49">
            <v>0</v>
          </cell>
          <cell r="GJ49">
            <v>13857</v>
          </cell>
          <cell r="GK49">
            <v>8308.9885183167862</v>
          </cell>
          <cell r="GL49">
            <v>0</v>
          </cell>
          <cell r="GM49">
            <v>81.175999999999988</v>
          </cell>
          <cell r="GN49">
            <v>0</v>
          </cell>
          <cell r="GO49">
            <v>1379.5060000000001</v>
          </cell>
          <cell r="GP49">
            <v>0</v>
          </cell>
          <cell r="GQ49">
            <v>0</v>
          </cell>
          <cell r="GR49">
            <v>0</v>
          </cell>
          <cell r="GS49">
            <v>164119</v>
          </cell>
          <cell r="GT49">
            <v>0</v>
          </cell>
          <cell r="GU49">
            <v>164119</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8308.9885183167862</v>
          </cell>
          <cell r="ID49">
            <v>0</v>
          </cell>
          <cell r="IE49">
            <v>81.175999999999988</v>
          </cell>
          <cell r="IF49">
            <v>0</v>
          </cell>
          <cell r="IG49">
            <v>1379.5060000000001</v>
          </cell>
          <cell r="IH49">
            <v>0</v>
          </cell>
          <cell r="II49">
            <v>0</v>
          </cell>
          <cell r="IJ49">
            <v>0</v>
          </cell>
          <cell r="IK49">
            <v>164119</v>
          </cell>
          <cell r="IL49">
            <v>0</v>
          </cell>
          <cell r="IM49">
            <v>164119</v>
          </cell>
          <cell r="IN49">
            <v>0</v>
          </cell>
          <cell r="IO49">
            <v>0</v>
          </cell>
          <cell r="IP49">
            <v>0</v>
          </cell>
          <cell r="IQ49">
            <v>0</v>
          </cell>
          <cell r="IR49">
            <v>0</v>
          </cell>
          <cell r="IS49">
            <v>0</v>
          </cell>
          <cell r="IT49">
            <v>0</v>
          </cell>
          <cell r="IU49">
            <v>0</v>
          </cell>
          <cell r="IV49">
            <v>0</v>
          </cell>
          <cell r="IW49">
            <v>0</v>
          </cell>
          <cell r="IX49">
            <v>0</v>
          </cell>
          <cell r="IY49">
            <v>121.90338826000001</v>
          </cell>
          <cell r="IZ49">
            <v>0</v>
          </cell>
          <cell r="JA49">
            <v>0</v>
          </cell>
          <cell r="JB49">
            <v>0</v>
          </cell>
          <cell r="JC49">
            <v>0</v>
          </cell>
          <cell r="JD49">
            <v>0</v>
          </cell>
          <cell r="JE49">
            <v>0</v>
          </cell>
          <cell r="JF49">
            <v>0</v>
          </cell>
          <cell r="JG49">
            <v>273</v>
          </cell>
          <cell r="JH49">
            <v>0</v>
          </cell>
          <cell r="JI49">
            <v>273</v>
          </cell>
          <cell r="JJ49">
            <v>6.3401916800000002</v>
          </cell>
          <cell r="JK49">
            <v>0</v>
          </cell>
          <cell r="JL49">
            <v>0</v>
          </cell>
          <cell r="JM49">
            <v>0</v>
          </cell>
          <cell r="JN49">
            <v>0</v>
          </cell>
          <cell r="JO49">
            <v>0</v>
          </cell>
          <cell r="JP49">
            <v>0</v>
          </cell>
          <cell r="JQ49">
            <v>0</v>
          </cell>
          <cell r="JR49">
            <v>22</v>
          </cell>
          <cell r="JS49">
            <v>0</v>
          </cell>
          <cell r="JT49">
            <v>22</v>
          </cell>
          <cell r="JU49">
            <v>115.56319658000001</v>
          </cell>
          <cell r="JV49">
            <v>0</v>
          </cell>
          <cell r="JW49">
            <v>0</v>
          </cell>
          <cell r="JX49">
            <v>0</v>
          </cell>
          <cell r="JY49">
            <v>0</v>
          </cell>
          <cell r="JZ49">
            <v>0</v>
          </cell>
          <cell r="KA49">
            <v>0</v>
          </cell>
          <cell r="KB49">
            <v>0</v>
          </cell>
          <cell r="KC49">
            <v>251</v>
          </cell>
          <cell r="KD49">
            <v>0</v>
          </cell>
          <cell r="KE49">
            <v>251</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115.56319658000001</v>
          </cell>
          <cell r="LC49">
            <v>0</v>
          </cell>
          <cell r="LD49">
            <v>0</v>
          </cell>
          <cell r="LE49">
            <v>0</v>
          </cell>
          <cell r="LF49">
            <v>0</v>
          </cell>
          <cell r="LG49">
            <v>0</v>
          </cell>
          <cell r="LH49">
            <v>0</v>
          </cell>
          <cell r="LI49">
            <v>0</v>
          </cell>
          <cell r="LJ49">
            <v>251</v>
          </cell>
          <cell r="LK49">
            <v>0</v>
          </cell>
          <cell r="LL49">
            <v>251</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t="str">
            <v>нд</v>
          </cell>
          <cell r="OM49" t="str">
            <v>нд</v>
          </cell>
          <cell r="ON49" t="str">
            <v>нд</v>
          </cell>
          <cell r="OO49" t="str">
            <v>нд</v>
          </cell>
          <cell r="OP49" t="str">
            <v>нд</v>
          </cell>
          <cell r="OR49" t="str">
            <v>нд</v>
          </cell>
          <cell r="OT49">
            <v>15637.185665075769</v>
          </cell>
        </row>
        <row r="50">
          <cell r="A50" t="str">
            <v>Г</v>
          </cell>
          <cell r="B50" t="str">
            <v>1.1.2.2.1</v>
          </cell>
          <cell r="C50" t="str">
            <v>Реконструкция линий электропередачи всего, в том числе:</v>
          </cell>
          <cell r="D50" t="str">
            <v>Г</v>
          </cell>
          <cell r="E50">
            <v>885.94897486706157</v>
          </cell>
          <cell r="H50">
            <v>478.13791850999996</v>
          </cell>
          <cell r="J50">
            <v>2865.2983768570616</v>
          </cell>
          <cell r="K50">
            <v>409.30571238706159</v>
          </cell>
          <cell r="L50">
            <v>2455.9926644699999</v>
          </cell>
          <cell r="M50">
            <v>999.58759440000017</v>
          </cell>
          <cell r="N50">
            <v>0</v>
          </cell>
          <cell r="O50">
            <v>199.96046895000003</v>
          </cell>
          <cell r="P50">
            <v>69.464734550000003</v>
          </cell>
          <cell r="Q50">
            <v>1186.9798665699998</v>
          </cell>
          <cell r="R50">
            <v>370.05214134259279</v>
          </cell>
          <cell r="S50">
            <v>0</v>
          </cell>
          <cell r="T50">
            <v>0</v>
          </cell>
          <cell r="U50">
            <v>32.275696624780672</v>
          </cell>
          <cell r="V50">
            <v>0</v>
          </cell>
          <cell r="W50">
            <v>337.77644471781207</v>
          </cell>
          <cell r="X50">
            <v>30.779999999999994</v>
          </cell>
          <cell r="Y50">
            <v>0</v>
          </cell>
          <cell r="Z50">
            <v>0</v>
          </cell>
          <cell r="AA50">
            <v>0</v>
          </cell>
          <cell r="AB50">
            <v>0</v>
          </cell>
          <cell r="AC50">
            <v>30.779999999999994</v>
          </cell>
          <cell r="AD50">
            <v>127.02</v>
          </cell>
          <cell r="AE50">
            <v>0</v>
          </cell>
          <cell r="AF50">
            <v>0</v>
          </cell>
          <cell r="AG50">
            <v>0</v>
          </cell>
          <cell r="AH50">
            <v>0</v>
          </cell>
          <cell r="AI50">
            <v>127.02</v>
          </cell>
          <cell r="AJ50">
            <v>151.22571051519989</v>
          </cell>
          <cell r="AK50">
            <v>0</v>
          </cell>
          <cell r="AL50">
            <v>0</v>
          </cell>
          <cell r="AM50">
            <v>18.049999999999997</v>
          </cell>
          <cell r="AN50">
            <v>0</v>
          </cell>
          <cell r="AO50">
            <v>133.17571051519991</v>
          </cell>
          <cell r="AP50">
            <v>61.026430827392865</v>
          </cell>
          <cell r="AQ50">
            <v>0</v>
          </cell>
          <cell r="AR50">
            <v>0</v>
          </cell>
          <cell r="AS50">
            <v>14.225696624780674</v>
          </cell>
          <cell r="AT50">
            <v>0</v>
          </cell>
          <cell r="AU50">
            <v>46.80073420261219</v>
          </cell>
          <cell r="AV50">
            <v>127.02</v>
          </cell>
          <cell r="AW50">
            <v>0</v>
          </cell>
          <cell r="AX50">
            <v>0</v>
          </cell>
          <cell r="AY50">
            <v>0</v>
          </cell>
          <cell r="AZ50">
            <v>0</v>
          </cell>
          <cell r="BA50">
            <v>127.02</v>
          </cell>
          <cell r="BB50">
            <v>1</v>
          </cell>
          <cell r="BC50" t="str">
            <v/>
          </cell>
          <cell r="BD50">
            <v>3</v>
          </cell>
          <cell r="BE50" t="str">
            <v/>
          </cell>
          <cell r="BF50" t="str">
            <v>1 3</v>
          </cell>
          <cell r="BG50">
            <v>1.49465603</v>
          </cell>
          <cell r="BH50">
            <v>0</v>
          </cell>
          <cell r="BI50">
            <v>0</v>
          </cell>
          <cell r="BJ50">
            <v>1.2455466916666666</v>
          </cell>
          <cell r="BK50">
            <v>0</v>
          </cell>
          <cell r="BL50">
            <v>0.24910933833333337</v>
          </cell>
          <cell r="BM50">
            <v>0</v>
          </cell>
          <cell r="BN50">
            <v>0</v>
          </cell>
          <cell r="BO50">
            <v>0</v>
          </cell>
          <cell r="BP50">
            <v>0</v>
          </cell>
          <cell r="BQ50">
            <v>0</v>
          </cell>
          <cell r="BR50">
            <v>0</v>
          </cell>
          <cell r="BS50">
            <v>1.49465603</v>
          </cell>
          <cell r="BT50">
            <v>0</v>
          </cell>
          <cell r="BU50">
            <v>0</v>
          </cell>
          <cell r="BV50">
            <v>1.2455466916666666</v>
          </cell>
          <cell r="BW50">
            <v>0</v>
          </cell>
          <cell r="BX50">
            <v>0.24910933833333337</v>
          </cell>
          <cell r="BY50">
            <v>0</v>
          </cell>
          <cell r="BZ50">
            <v>0</v>
          </cell>
          <cell r="CA50">
            <v>0</v>
          </cell>
          <cell r="CB50">
            <v>0</v>
          </cell>
          <cell r="CC50">
            <v>0</v>
          </cell>
          <cell r="CD50">
            <v>0</v>
          </cell>
          <cell r="CE50">
            <v>0</v>
          </cell>
          <cell r="CF50">
            <v>0</v>
          </cell>
          <cell r="CG50">
            <v>0</v>
          </cell>
          <cell r="CH50">
            <v>0</v>
          </cell>
          <cell r="CI50">
            <v>0</v>
          </cell>
          <cell r="CJ50">
            <v>0</v>
          </cell>
          <cell r="CK50">
            <v>1.49465603</v>
          </cell>
          <cell r="CL50">
            <v>0</v>
          </cell>
          <cell r="CM50">
            <v>0</v>
          </cell>
          <cell r="CN50">
            <v>1.2455466916666666</v>
          </cell>
          <cell r="CO50">
            <v>0</v>
          </cell>
          <cell r="CP50">
            <v>0.24910933833333337</v>
          </cell>
          <cell r="CQ50" t="str">
            <v/>
          </cell>
          <cell r="CR50" t="str">
            <v/>
          </cell>
          <cell r="CS50" t="str">
            <v/>
          </cell>
          <cell r="CT50" t="str">
            <v/>
          </cell>
          <cell r="CU50">
            <v>0</v>
          </cell>
          <cell r="CX50">
            <v>11773.071493446381</v>
          </cell>
          <cell r="CY50">
            <v>2007.6103241393257</v>
          </cell>
          <cell r="CZ50">
            <v>3841.5348877713004</v>
          </cell>
          <cell r="DA50">
            <v>3963.2928893735866</v>
          </cell>
          <cell r="DB50">
            <v>1960.6333921621663</v>
          </cell>
          <cell r="DE50">
            <v>408.47176177999995</v>
          </cell>
          <cell r="DG50">
            <v>2199.5013467575513</v>
          </cell>
          <cell r="DH50">
            <v>341.2686152175516</v>
          </cell>
          <cell r="DI50">
            <v>1858.2327315399998</v>
          </cell>
          <cell r="DJ50">
            <v>591.40477412999996</v>
          </cell>
          <cell r="DK50">
            <v>443.57690142000001</v>
          </cell>
          <cell r="DL50">
            <v>711.97321601999988</v>
          </cell>
          <cell r="DM50">
            <v>111.27783997</v>
          </cell>
          <cell r="DN50">
            <v>7287.9116630170756</v>
          </cell>
          <cell r="DS50">
            <v>457.4</v>
          </cell>
          <cell r="DT50">
            <v>1398.5</v>
          </cell>
          <cell r="DU50">
            <v>1496.3844160049637</v>
          </cell>
          <cell r="DV50">
            <v>3935.6272470121125</v>
          </cell>
          <cell r="DW50">
            <v>1398.5</v>
          </cell>
          <cell r="DX50" t="str">
            <v/>
          </cell>
          <cell r="DY50" t="str">
            <v/>
          </cell>
          <cell r="DZ50" t="str">
            <v/>
          </cell>
          <cell r="EA50" t="str">
            <v/>
          </cell>
          <cell r="EB50">
            <v>0</v>
          </cell>
          <cell r="EC50">
            <v>381.27780788000001</v>
          </cell>
          <cell r="ED50">
            <v>195.56735697000005</v>
          </cell>
          <cell r="EE50">
            <v>22.006682420000001</v>
          </cell>
          <cell r="EF50">
            <v>155.14677308</v>
          </cell>
          <cell r="EG50">
            <v>8.5569954100000007</v>
          </cell>
          <cell r="EH50">
            <v>77.123455160000006</v>
          </cell>
          <cell r="EI50">
            <v>7.1553000000000005E-2</v>
          </cell>
          <cell r="EJ50">
            <v>1.69555777</v>
          </cell>
          <cell r="EK50">
            <v>71.096784159999999</v>
          </cell>
          <cell r="EL50">
            <v>4.2595602299999999</v>
          </cell>
          <cell r="EM50">
            <v>304.15435272000002</v>
          </cell>
          <cell r="EN50">
            <v>195.49580397000003</v>
          </cell>
          <cell r="EO50">
            <v>20.31112465</v>
          </cell>
          <cell r="EP50">
            <v>84.049988920000004</v>
          </cell>
          <cell r="EQ50">
            <v>4.2974351799999999</v>
          </cell>
          <cell r="ER50">
            <v>195.49580397000003</v>
          </cell>
          <cell r="ES50">
            <v>0</v>
          </cell>
          <cell r="ET50">
            <v>0</v>
          </cell>
          <cell r="EU50">
            <v>0</v>
          </cell>
          <cell r="EV50">
            <v>0</v>
          </cell>
          <cell r="EW50">
            <v>0</v>
          </cell>
          <cell r="EX50">
            <v>0</v>
          </cell>
          <cell r="EY50">
            <v>0</v>
          </cell>
          <cell r="EZ50">
            <v>0</v>
          </cell>
          <cell r="FA50">
            <v>0</v>
          </cell>
          <cell r="FB50">
            <v>304.15435272000002</v>
          </cell>
          <cell r="FC50">
            <v>195.49580397000003</v>
          </cell>
          <cell r="FD50">
            <v>20.31112465</v>
          </cell>
          <cell r="FE50">
            <v>84.049988920000004</v>
          </cell>
          <cell r="FF50">
            <v>4.2974351799999999</v>
          </cell>
          <cell r="FG50" t="str">
            <v/>
          </cell>
          <cell r="FH50" t="str">
            <v/>
          </cell>
          <cell r="FI50" t="str">
            <v/>
          </cell>
          <cell r="FJ50" t="str">
            <v/>
          </cell>
          <cell r="FK50">
            <v>0</v>
          </cell>
          <cell r="FN50">
            <v>11773.071493446381</v>
          </cell>
          <cell r="FO50">
            <v>0</v>
          </cell>
          <cell r="FP50">
            <v>291.60899999999998</v>
          </cell>
          <cell r="FQ50">
            <v>0</v>
          </cell>
          <cell r="FR50">
            <v>2020.682</v>
          </cell>
          <cell r="FS50">
            <v>1892.0920000000001</v>
          </cell>
          <cell r="FT50">
            <v>72.739999999999995</v>
          </cell>
          <cell r="FU50">
            <v>55.85</v>
          </cell>
          <cell r="FV50">
            <v>202321</v>
          </cell>
          <cell r="FW50">
            <v>0</v>
          </cell>
          <cell r="FX50">
            <v>202321</v>
          </cell>
          <cell r="FZ50">
            <v>1199.2375608699999</v>
          </cell>
          <cell r="GA50">
            <v>0</v>
          </cell>
          <cell r="GB50">
            <v>36.483000000000004</v>
          </cell>
          <cell r="GC50">
            <v>0</v>
          </cell>
          <cell r="GD50">
            <v>545.12599999999998</v>
          </cell>
          <cell r="GE50">
            <v>545.12599999999998</v>
          </cell>
          <cell r="GF50">
            <v>0</v>
          </cell>
          <cell r="GG50">
            <v>0</v>
          </cell>
          <cell r="GH50">
            <v>13857</v>
          </cell>
          <cell r="GI50">
            <v>0</v>
          </cell>
          <cell r="GJ50">
            <v>13857</v>
          </cell>
          <cell r="GK50">
            <v>8308.9885183167862</v>
          </cell>
          <cell r="GL50">
            <v>0</v>
          </cell>
          <cell r="GM50">
            <v>81.175999999999988</v>
          </cell>
          <cell r="GN50">
            <v>0</v>
          </cell>
          <cell r="GO50">
            <v>1379.5060000000001</v>
          </cell>
          <cell r="GP50">
            <v>0</v>
          </cell>
          <cell r="GQ50">
            <v>0</v>
          </cell>
          <cell r="GR50">
            <v>0</v>
          </cell>
          <cell r="GS50">
            <v>164119</v>
          </cell>
          <cell r="GT50">
            <v>0</v>
          </cell>
          <cell r="GU50">
            <v>164119</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8308.9885183167862</v>
          </cell>
          <cell r="ID50">
            <v>0</v>
          </cell>
          <cell r="IE50">
            <v>81.175999999999988</v>
          </cell>
          <cell r="IF50">
            <v>0</v>
          </cell>
          <cell r="IG50">
            <v>1379.5060000000001</v>
          </cell>
          <cell r="IH50">
            <v>0</v>
          </cell>
          <cell r="II50">
            <v>0</v>
          </cell>
          <cell r="IJ50">
            <v>0</v>
          </cell>
          <cell r="IK50">
            <v>164119</v>
          </cell>
          <cell r="IL50">
            <v>0</v>
          </cell>
          <cell r="IM50">
            <v>164119</v>
          </cell>
          <cell r="IN50">
            <v>0</v>
          </cell>
          <cell r="IO50">
            <v>0</v>
          </cell>
          <cell r="IP50">
            <v>0</v>
          </cell>
          <cell r="IQ50">
            <v>0</v>
          </cell>
          <cell r="IR50">
            <v>0</v>
          </cell>
          <cell r="IS50">
            <v>0</v>
          </cell>
          <cell r="IT50">
            <v>0</v>
          </cell>
          <cell r="IU50">
            <v>0</v>
          </cell>
          <cell r="IV50">
            <v>0</v>
          </cell>
          <cell r="IW50">
            <v>0</v>
          </cell>
          <cell r="IX50">
            <v>0</v>
          </cell>
          <cell r="IY50">
            <v>121.90338826000001</v>
          </cell>
          <cell r="IZ50">
            <v>0</v>
          </cell>
          <cell r="JA50">
            <v>0</v>
          </cell>
          <cell r="JB50">
            <v>0</v>
          </cell>
          <cell r="JC50">
            <v>0</v>
          </cell>
          <cell r="JD50">
            <v>0</v>
          </cell>
          <cell r="JE50">
            <v>0</v>
          </cell>
          <cell r="JF50">
            <v>0</v>
          </cell>
          <cell r="JG50">
            <v>273</v>
          </cell>
          <cell r="JH50">
            <v>0</v>
          </cell>
          <cell r="JI50">
            <v>273</v>
          </cell>
          <cell r="JJ50">
            <v>6.3401916800000002</v>
          </cell>
          <cell r="JK50">
            <v>0</v>
          </cell>
          <cell r="JL50">
            <v>0</v>
          </cell>
          <cell r="JM50">
            <v>0</v>
          </cell>
          <cell r="JN50">
            <v>0</v>
          </cell>
          <cell r="JO50">
            <v>0</v>
          </cell>
          <cell r="JP50">
            <v>0</v>
          </cell>
          <cell r="JQ50">
            <v>0</v>
          </cell>
          <cell r="JR50">
            <v>22</v>
          </cell>
          <cell r="JS50">
            <v>0</v>
          </cell>
          <cell r="JT50">
            <v>22</v>
          </cell>
          <cell r="JU50">
            <v>115.56319658000001</v>
          </cell>
          <cell r="JV50">
            <v>0</v>
          </cell>
          <cell r="JW50">
            <v>0</v>
          </cell>
          <cell r="JX50">
            <v>0</v>
          </cell>
          <cell r="JY50">
            <v>0</v>
          </cell>
          <cell r="JZ50">
            <v>0</v>
          </cell>
          <cell r="KA50">
            <v>0</v>
          </cell>
          <cell r="KB50">
            <v>0</v>
          </cell>
          <cell r="KC50">
            <v>251</v>
          </cell>
          <cell r="KD50">
            <v>0</v>
          </cell>
          <cell r="KE50">
            <v>251</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115.56319658000001</v>
          </cell>
          <cell r="LC50">
            <v>0</v>
          </cell>
          <cell r="LD50">
            <v>0</v>
          </cell>
          <cell r="LE50">
            <v>0</v>
          </cell>
          <cell r="LF50">
            <v>0</v>
          </cell>
          <cell r="LG50">
            <v>0</v>
          </cell>
          <cell r="LH50">
            <v>0</v>
          </cell>
          <cell r="LI50">
            <v>0</v>
          </cell>
          <cell r="LJ50">
            <v>251</v>
          </cell>
          <cell r="LK50">
            <v>0</v>
          </cell>
          <cell r="LL50">
            <v>251</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t="str">
            <v>нд</v>
          </cell>
          <cell r="OM50" t="str">
            <v>нд</v>
          </cell>
          <cell r="ON50" t="str">
            <v>нд</v>
          </cell>
          <cell r="OO50" t="str">
            <v>нд</v>
          </cell>
          <cell r="OP50" t="str">
            <v>нд</v>
          </cell>
          <cell r="OR50" t="str">
            <v>нд</v>
          </cell>
          <cell r="OT50">
            <v>15637.185665075769</v>
          </cell>
        </row>
        <row r="51">
          <cell r="A51" t="str">
            <v>I_Che164</v>
          </cell>
          <cell r="B51" t="str">
            <v>1.1.2.2.1</v>
          </cell>
          <cell r="C51" t="str">
            <v>Реконструкция ВЛ 110 кВ ПС Ойсунгур - опора №82 (Л-128) с заменой существующего провода АС-120 на АС-150 по трассе протяжённостью 12,227 км.</v>
          </cell>
          <cell r="D51" t="str">
            <v>I_Che164</v>
          </cell>
          <cell r="E51">
            <v>195.49921686599993</v>
          </cell>
          <cell r="H51">
            <v>91.472282880000009</v>
          </cell>
          <cell r="J51">
            <v>105.52159001599992</v>
          </cell>
          <cell r="K51">
            <v>105.52159001599992</v>
          </cell>
          <cell r="L51">
            <v>0</v>
          </cell>
          <cell r="M51">
            <v>0</v>
          </cell>
          <cell r="N51">
            <v>0</v>
          </cell>
          <cell r="O51">
            <v>0</v>
          </cell>
          <cell r="P51">
            <v>0</v>
          </cell>
          <cell r="Q51">
            <v>0</v>
          </cell>
          <cell r="R51">
            <v>105.52159001599999</v>
          </cell>
          <cell r="S51">
            <v>0</v>
          </cell>
          <cell r="T51">
            <v>0</v>
          </cell>
          <cell r="U51">
            <v>0</v>
          </cell>
          <cell r="V51">
            <v>0</v>
          </cell>
          <cell r="W51">
            <v>105.52159001599999</v>
          </cell>
          <cell r="X51">
            <v>13.679999999999998</v>
          </cell>
          <cell r="Y51">
            <v>0</v>
          </cell>
          <cell r="Z51">
            <v>0</v>
          </cell>
          <cell r="AA51">
            <v>0</v>
          </cell>
          <cell r="AB51">
            <v>0</v>
          </cell>
          <cell r="AC51">
            <v>13.679999999999998</v>
          </cell>
          <cell r="AD51">
            <v>57.72</v>
          </cell>
          <cell r="AE51">
            <v>0</v>
          </cell>
          <cell r="AF51">
            <v>0</v>
          </cell>
          <cell r="AG51">
            <v>0</v>
          </cell>
          <cell r="AH51">
            <v>0</v>
          </cell>
          <cell r="AI51">
            <v>57.72</v>
          </cell>
          <cell r="AJ51">
            <v>32.565510515199918</v>
          </cell>
          <cell r="AK51">
            <v>0</v>
          </cell>
          <cell r="AL51">
            <v>0</v>
          </cell>
          <cell r="AM51">
            <v>0</v>
          </cell>
          <cell r="AN51">
            <v>0</v>
          </cell>
          <cell r="AO51">
            <v>32.565510515199918</v>
          </cell>
          <cell r="AP51">
            <v>1.556079500800081</v>
          </cell>
          <cell r="AQ51">
            <v>0</v>
          </cell>
          <cell r="AR51">
            <v>0</v>
          </cell>
          <cell r="AS51">
            <v>0</v>
          </cell>
          <cell r="AT51">
            <v>0</v>
          </cell>
          <cell r="AU51">
            <v>1.556079500800081</v>
          </cell>
          <cell r="AV51">
            <v>57.72</v>
          </cell>
          <cell r="AW51">
            <v>0</v>
          </cell>
          <cell r="AX51">
            <v>0</v>
          </cell>
          <cell r="AY51">
            <v>0</v>
          </cell>
          <cell r="AZ51">
            <v>0</v>
          </cell>
          <cell r="BA51">
            <v>57.72</v>
          </cell>
          <cell r="BB51">
            <v>1</v>
          </cell>
          <cell r="BC51" t="str">
            <v/>
          </cell>
          <cell r="BD51">
            <v>3</v>
          </cell>
          <cell r="BE51" t="str">
            <v/>
          </cell>
          <cell r="BF51" t="str">
            <v>1 3</v>
          </cell>
          <cell r="BG51">
            <v>1.49465603</v>
          </cell>
          <cell r="BH51">
            <v>0</v>
          </cell>
          <cell r="BI51">
            <v>0</v>
          </cell>
          <cell r="BJ51">
            <v>1.2455466916666666</v>
          </cell>
          <cell r="BK51">
            <v>0</v>
          </cell>
          <cell r="BL51">
            <v>0.24910933833333337</v>
          </cell>
          <cell r="BM51">
            <v>0</v>
          </cell>
          <cell r="BN51">
            <v>0</v>
          </cell>
          <cell r="BO51">
            <v>0</v>
          </cell>
          <cell r="BP51">
            <v>0</v>
          </cell>
          <cell r="BQ51">
            <v>0</v>
          </cell>
          <cell r="BR51">
            <v>0</v>
          </cell>
          <cell r="BS51">
            <v>1.49465603</v>
          </cell>
          <cell r="BT51">
            <v>0</v>
          </cell>
          <cell r="BU51">
            <v>0</v>
          </cell>
          <cell r="BV51">
            <v>1.2455466916666666</v>
          </cell>
          <cell r="BW51">
            <v>0</v>
          </cell>
          <cell r="BX51">
            <v>0.24910933833333337</v>
          </cell>
          <cell r="BY51">
            <v>0</v>
          </cell>
          <cell r="BZ51">
            <v>0</v>
          </cell>
          <cell r="CA51">
            <v>0</v>
          </cell>
          <cell r="CB51">
            <v>0</v>
          </cell>
          <cell r="CC51">
            <v>0</v>
          </cell>
          <cell r="CD51">
            <v>0</v>
          </cell>
          <cell r="CE51">
            <v>0</v>
          </cell>
          <cell r="CF51">
            <v>0</v>
          </cell>
          <cell r="CG51">
            <v>0</v>
          </cell>
          <cell r="CH51">
            <v>0</v>
          </cell>
          <cell r="CI51">
            <v>0</v>
          </cell>
          <cell r="CJ51">
            <v>0</v>
          </cell>
          <cell r="CK51">
            <v>1.49465603</v>
          </cell>
          <cell r="CL51">
            <v>0</v>
          </cell>
          <cell r="CM51">
            <v>0</v>
          </cell>
          <cell r="CN51">
            <v>1.2455466916666666</v>
          </cell>
          <cell r="CO51">
            <v>0</v>
          </cell>
          <cell r="CP51">
            <v>0.24910933833333337</v>
          </cell>
          <cell r="CQ51" t="str">
            <v/>
          </cell>
          <cell r="CR51" t="str">
            <v/>
          </cell>
          <cell r="CS51" t="str">
            <v/>
          </cell>
          <cell r="CT51" t="str">
            <v/>
          </cell>
          <cell r="CU51">
            <v>0</v>
          </cell>
          <cell r="CX51">
            <v>164.08069166666661</v>
          </cell>
          <cell r="CY51">
            <v>3.55337784</v>
          </cell>
          <cell r="CZ51">
            <v>132.854725</v>
          </cell>
          <cell r="DA51">
            <v>0</v>
          </cell>
          <cell r="DB51">
            <v>27.672588826666608</v>
          </cell>
          <cell r="DE51">
            <v>83.968925679999998</v>
          </cell>
          <cell r="DG51">
            <v>87.934658346666609</v>
          </cell>
          <cell r="DH51">
            <v>87.92632501666661</v>
          </cell>
          <cell r="DI51">
            <v>8.3333299999999999E-3</v>
          </cell>
          <cell r="DJ51">
            <v>0</v>
          </cell>
          <cell r="DK51">
            <v>0</v>
          </cell>
          <cell r="DL51">
            <v>0</v>
          </cell>
          <cell r="DM51">
            <v>8.3333299999999999E-3</v>
          </cell>
          <cell r="DN51">
            <v>87.934658346666595</v>
          </cell>
          <cell r="DS51">
            <v>12</v>
          </cell>
          <cell r="DT51">
            <v>50</v>
          </cell>
          <cell r="DU51">
            <v>25.934658346666595</v>
          </cell>
          <cell r="DV51">
            <v>0</v>
          </cell>
          <cell r="DW51">
            <v>50</v>
          </cell>
          <cell r="DX51" t="str">
            <v/>
          </cell>
          <cell r="DY51" t="str">
            <v/>
          </cell>
          <cell r="DZ51" t="str">
            <v/>
          </cell>
          <cell r="EA51" t="str">
            <v/>
          </cell>
          <cell r="EB51">
            <v>0</v>
          </cell>
          <cell r="EC51">
            <v>7.8145590299999999</v>
          </cell>
          <cell r="ED51">
            <v>0</v>
          </cell>
          <cell r="EE51">
            <v>6.319903</v>
          </cell>
          <cell r="EF51">
            <v>0</v>
          </cell>
          <cell r="EG51">
            <v>1.4946560299999998</v>
          </cell>
          <cell r="EH51">
            <v>0</v>
          </cell>
          <cell r="EI51">
            <v>0</v>
          </cell>
          <cell r="EJ51">
            <v>0</v>
          </cell>
          <cell r="EK51">
            <v>0</v>
          </cell>
          <cell r="EL51">
            <v>0</v>
          </cell>
          <cell r="EM51">
            <v>7.8145590299999999</v>
          </cell>
          <cell r="EN51">
            <v>0</v>
          </cell>
          <cell r="EO51">
            <v>6.319903</v>
          </cell>
          <cell r="EP51">
            <v>0</v>
          </cell>
          <cell r="EQ51">
            <v>1.4946560299999998</v>
          </cell>
          <cell r="ER51">
            <v>0</v>
          </cell>
          <cell r="ES51">
            <v>0</v>
          </cell>
          <cell r="ET51">
            <v>0</v>
          </cell>
          <cell r="EU51">
            <v>0</v>
          </cell>
          <cell r="EV51">
            <v>0</v>
          </cell>
          <cell r="EW51">
            <v>0</v>
          </cell>
          <cell r="EX51">
            <v>0</v>
          </cell>
          <cell r="EY51">
            <v>0</v>
          </cell>
          <cell r="EZ51">
            <v>0</v>
          </cell>
          <cell r="FA51">
            <v>0</v>
          </cell>
          <cell r="FB51">
            <v>7.8145590299999999</v>
          </cell>
          <cell r="FC51">
            <v>0</v>
          </cell>
          <cell r="FD51">
            <v>6.319903</v>
          </cell>
          <cell r="FE51">
            <v>0</v>
          </cell>
          <cell r="FF51">
            <v>1.4946560299999998</v>
          </cell>
          <cell r="FG51" t="str">
            <v/>
          </cell>
          <cell r="FH51" t="str">
            <v/>
          </cell>
          <cell r="FI51" t="str">
            <v/>
          </cell>
          <cell r="FJ51" t="str">
            <v/>
          </cell>
          <cell r="FK51">
            <v>0</v>
          </cell>
          <cell r="FN51">
            <v>164.08069166666661</v>
          </cell>
          <cell r="FO51">
            <v>0</v>
          </cell>
          <cell r="FP51">
            <v>0</v>
          </cell>
          <cell r="FQ51">
            <v>0</v>
          </cell>
          <cell r="FR51">
            <v>12.227</v>
          </cell>
          <cell r="FS51">
            <v>12.227</v>
          </cell>
          <cell r="FT51">
            <v>0</v>
          </cell>
          <cell r="FU51">
            <v>0</v>
          </cell>
          <cell r="FV51">
            <v>0</v>
          </cell>
          <cell r="FW51">
            <v>0</v>
          </cell>
          <cell r="FX51">
            <v>0</v>
          </cell>
          <cell r="FZ51">
            <v>0</v>
          </cell>
          <cell r="GA51">
            <v>0</v>
          </cell>
          <cell r="GB51">
            <v>0</v>
          </cell>
          <cell r="GC51">
            <v>0</v>
          </cell>
          <cell r="GD51">
            <v>0</v>
          </cell>
          <cell r="GE51">
            <v>0</v>
          </cell>
          <cell r="GF51">
            <v>0</v>
          </cell>
          <cell r="GG51">
            <v>0</v>
          </cell>
          <cell r="GH51">
            <v>0</v>
          </cell>
          <cell r="GI51">
            <v>0</v>
          </cell>
          <cell r="GJ51">
            <v>0</v>
          </cell>
          <cell r="GK51">
            <v>87.934658346666595</v>
          </cell>
          <cell r="GL51">
            <v>0</v>
          </cell>
          <cell r="GM51">
            <v>0</v>
          </cell>
          <cell r="GN51">
            <v>0</v>
          </cell>
          <cell r="GO51">
            <v>5.6870000000000003</v>
          </cell>
          <cell r="GP51">
            <v>5.6870000000000003</v>
          </cell>
          <cell r="GQ51">
            <v>0</v>
          </cell>
          <cell r="GR51">
            <v>0</v>
          </cell>
          <cell r="GS51">
            <v>0</v>
          </cell>
          <cell r="GT51">
            <v>0</v>
          </cell>
          <cell r="GU51">
            <v>0</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87.934658346666595</v>
          </cell>
          <cell r="ID51">
            <v>0</v>
          </cell>
          <cell r="IE51">
            <v>0</v>
          </cell>
          <cell r="IF51">
            <v>0</v>
          </cell>
          <cell r="IG51">
            <v>5.6870000000000003</v>
          </cell>
          <cell r="IH51">
            <v>5.6870000000000003</v>
          </cell>
          <cell r="II51">
            <v>0</v>
          </cell>
          <cell r="IJ51">
            <v>0</v>
          </cell>
          <cell r="IK51">
            <v>0</v>
          </cell>
          <cell r="IL51">
            <v>0</v>
          </cell>
          <cell r="IM51">
            <v>0</v>
          </cell>
          <cell r="IN51">
            <v>0</v>
          </cell>
          <cell r="IO51">
            <v>0</v>
          </cell>
          <cell r="IP51">
            <v>0</v>
          </cell>
          <cell r="IQ51">
            <v>0</v>
          </cell>
          <cell r="IR51">
            <v>0</v>
          </cell>
          <cell r="IS51">
            <v>0</v>
          </cell>
          <cell r="IT51">
            <v>0</v>
          </cell>
          <cell r="IU51">
            <v>0</v>
          </cell>
          <cell r="IV51">
            <v>0</v>
          </cell>
          <cell r="IW51">
            <v>0</v>
          </cell>
          <cell r="IX51">
            <v>0</v>
          </cell>
          <cell r="IY51">
            <v>0</v>
          </cell>
          <cell r="IZ51">
            <v>0</v>
          </cell>
          <cell r="JA51">
            <v>0</v>
          </cell>
          <cell r="JB51">
            <v>0</v>
          </cell>
          <cell r="JC51">
            <v>0</v>
          </cell>
          <cell r="JD51">
            <v>0</v>
          </cell>
          <cell r="JE51">
            <v>0</v>
          </cell>
          <cell r="JF51">
            <v>0</v>
          </cell>
          <cell r="JG51">
            <v>0</v>
          </cell>
          <cell r="JH51">
            <v>0</v>
          </cell>
          <cell r="JI51">
            <v>0</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0</v>
          </cell>
          <cell r="LC51">
            <v>0</v>
          </cell>
          <cell r="LD51">
            <v>0</v>
          </cell>
          <cell r="LE51">
            <v>0</v>
          </cell>
          <cell r="LF51">
            <v>0</v>
          </cell>
          <cell r="LG51">
            <v>0</v>
          </cell>
          <cell r="LH51">
            <v>0</v>
          </cell>
          <cell r="LI51">
            <v>0</v>
          </cell>
          <cell r="LJ51">
            <v>0</v>
          </cell>
          <cell r="LK51">
            <v>0</v>
          </cell>
          <cell r="LL51">
            <v>0</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2019</v>
          </cell>
          <cell r="OM51">
            <v>2023</v>
          </cell>
          <cell r="ON51">
            <v>2023</v>
          </cell>
          <cell r="OO51">
            <v>2023</v>
          </cell>
          <cell r="OP51" t="str">
            <v>с</v>
          </cell>
          <cell r="OR51" t="str">
            <v>нд</v>
          </cell>
          <cell r="OT51">
            <v>195.49921686599993</v>
          </cell>
        </row>
        <row r="52">
          <cell r="A52" t="str">
            <v>I_Che165</v>
          </cell>
          <cell r="B52" t="str">
            <v>1.1.2.2.1</v>
          </cell>
          <cell r="C52" t="str">
            <v>Реконструкция ВЛ 110 кВ ПС Наурская - ПС  №84 (Л-185) с заменой существующего провода АС-150 на АС-185 по трассе протяжённостью 39,942 км</v>
          </cell>
          <cell r="D52" t="str">
            <v>I_Che165</v>
          </cell>
          <cell r="E52">
            <v>622.29593720553703</v>
          </cell>
          <cell r="H52">
            <v>386.66563563</v>
          </cell>
          <cell r="J52">
            <v>382.68563367553702</v>
          </cell>
          <cell r="K52">
            <v>235.63030157553703</v>
          </cell>
          <cell r="L52">
            <v>147.05533210000002</v>
          </cell>
          <cell r="M52">
            <v>0</v>
          </cell>
          <cell r="N52">
            <v>0</v>
          </cell>
          <cell r="O52">
            <v>10.976123683333345</v>
          </cell>
          <cell r="P52">
            <v>0</v>
          </cell>
          <cell r="Q52">
            <v>136.07920841666663</v>
          </cell>
          <cell r="R52">
            <v>225.79971537685594</v>
          </cell>
          <cell r="S52">
            <v>0</v>
          </cell>
          <cell r="T52">
            <v>0</v>
          </cell>
          <cell r="U52">
            <v>0</v>
          </cell>
          <cell r="V52">
            <v>0</v>
          </cell>
          <cell r="W52">
            <v>225.79971537685594</v>
          </cell>
          <cell r="X52">
            <v>17.099999999999998</v>
          </cell>
          <cell r="Y52">
            <v>0</v>
          </cell>
          <cell r="Z52">
            <v>0</v>
          </cell>
          <cell r="AA52">
            <v>0</v>
          </cell>
          <cell r="AB52">
            <v>0</v>
          </cell>
          <cell r="AC52">
            <v>17.099999999999998</v>
          </cell>
          <cell r="AD52">
            <v>69.3</v>
          </cell>
          <cell r="AE52">
            <v>0</v>
          </cell>
          <cell r="AF52">
            <v>0</v>
          </cell>
          <cell r="AG52">
            <v>0</v>
          </cell>
          <cell r="AH52">
            <v>0</v>
          </cell>
          <cell r="AI52">
            <v>69.3</v>
          </cell>
          <cell r="AJ52">
            <v>97.000199999999992</v>
          </cell>
          <cell r="AK52">
            <v>0</v>
          </cell>
          <cell r="AL52">
            <v>0</v>
          </cell>
          <cell r="AM52">
            <v>0</v>
          </cell>
          <cell r="AN52">
            <v>0</v>
          </cell>
          <cell r="AO52">
            <v>97.000199999999992</v>
          </cell>
          <cell r="AP52">
            <v>42.399515376855973</v>
          </cell>
          <cell r="AQ52">
            <v>0</v>
          </cell>
          <cell r="AR52">
            <v>0</v>
          </cell>
          <cell r="AS52">
            <v>0</v>
          </cell>
          <cell r="AT52">
            <v>0</v>
          </cell>
          <cell r="AU52">
            <v>42.399515376855973</v>
          </cell>
          <cell r="AV52">
            <v>69.3</v>
          </cell>
          <cell r="AW52">
            <v>0</v>
          </cell>
          <cell r="AX52">
            <v>0</v>
          </cell>
          <cell r="AY52">
            <v>0</v>
          </cell>
          <cell r="AZ52">
            <v>0</v>
          </cell>
          <cell r="BA52">
            <v>69.3</v>
          </cell>
          <cell r="BB52">
            <v>1</v>
          </cell>
          <cell r="BC52" t="str">
            <v/>
          </cell>
          <cell r="BD52">
            <v>3</v>
          </cell>
          <cell r="BE52" t="str">
            <v/>
          </cell>
          <cell r="BF52" t="str">
            <v>1 3</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t="str">
            <v/>
          </cell>
          <cell r="CR52" t="str">
            <v/>
          </cell>
          <cell r="CS52" t="str">
            <v/>
          </cell>
          <cell r="CT52" t="str">
            <v/>
          </cell>
          <cell r="CU52">
            <v>0</v>
          </cell>
          <cell r="CX52">
            <v>521.05027563794772</v>
          </cell>
          <cell r="CY52">
            <v>13.596950810000001</v>
          </cell>
          <cell r="CZ52">
            <v>463.821021409617</v>
          </cell>
          <cell r="DA52">
            <v>1.231258</v>
          </cell>
          <cell r="DB52">
            <v>42.40104541833071</v>
          </cell>
          <cell r="DE52">
            <v>324.50283609999997</v>
          </cell>
          <cell r="DG52">
            <v>306.67310291794774</v>
          </cell>
          <cell r="DH52">
            <v>196.54743953794775</v>
          </cell>
          <cell r="DI52">
            <v>110.12566337999999</v>
          </cell>
          <cell r="DJ52">
            <v>0</v>
          </cell>
          <cell r="DK52">
            <v>87.151766360000011</v>
          </cell>
          <cell r="DL52">
            <v>0.69737897999999998</v>
          </cell>
          <cell r="DM52">
            <v>22.276518039999999</v>
          </cell>
          <cell r="DN52">
            <v>181.934196096281</v>
          </cell>
          <cell r="DS52">
            <v>15</v>
          </cell>
          <cell r="DT52">
            <v>60</v>
          </cell>
          <cell r="DU52">
            <v>81.93</v>
          </cell>
          <cell r="DV52">
            <v>25.004196096280992</v>
          </cell>
          <cell r="DW52">
            <v>60</v>
          </cell>
          <cell r="DX52" t="str">
            <v/>
          </cell>
          <cell r="DY52" t="str">
            <v/>
          </cell>
          <cell r="DZ52" t="str">
            <v/>
          </cell>
          <cell r="EA52" t="str">
            <v/>
          </cell>
          <cell r="EB52">
            <v>0</v>
          </cell>
          <cell r="EC52">
            <v>0</v>
          </cell>
          <cell r="ED52">
            <v>0</v>
          </cell>
          <cell r="EE52">
            <v>0</v>
          </cell>
          <cell r="EF52">
            <v>0</v>
          </cell>
          <cell r="EG52">
            <v>0</v>
          </cell>
          <cell r="EH52">
            <v>0</v>
          </cell>
          <cell r="EI52">
            <v>0</v>
          </cell>
          <cell r="EJ52">
            <v>0</v>
          </cell>
          <cell r="EK52">
            <v>0</v>
          </cell>
          <cell r="EL52">
            <v>0</v>
          </cell>
          <cell r="EM52">
            <v>0</v>
          </cell>
          <cell r="EN52">
            <v>0</v>
          </cell>
          <cell r="EO52">
            <v>0</v>
          </cell>
          <cell r="EP52">
            <v>0</v>
          </cell>
          <cell r="EQ52">
            <v>0</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t="str">
            <v/>
          </cell>
          <cell r="FH52" t="str">
            <v/>
          </cell>
          <cell r="FI52" t="str">
            <v/>
          </cell>
          <cell r="FJ52" t="str">
            <v/>
          </cell>
          <cell r="FK52">
            <v>0</v>
          </cell>
          <cell r="FN52">
            <v>521.05027563794772</v>
          </cell>
          <cell r="FO52">
            <v>0</v>
          </cell>
          <cell r="FP52">
            <v>0</v>
          </cell>
          <cell r="FQ52">
            <v>0</v>
          </cell>
          <cell r="FR52">
            <v>39.942</v>
          </cell>
          <cell r="FS52">
            <v>39.942</v>
          </cell>
          <cell r="FT52">
            <v>0</v>
          </cell>
          <cell r="FU52">
            <v>0</v>
          </cell>
          <cell r="FV52">
            <v>0</v>
          </cell>
          <cell r="FW52">
            <v>0</v>
          </cell>
          <cell r="FX52">
            <v>0</v>
          </cell>
          <cell r="FZ52">
            <v>288.70323437999997</v>
          </cell>
          <cell r="GA52">
            <v>0</v>
          </cell>
          <cell r="GB52">
            <v>0</v>
          </cell>
          <cell r="GC52">
            <v>0</v>
          </cell>
          <cell r="GD52">
            <v>22.39</v>
          </cell>
          <cell r="GE52">
            <v>22.39</v>
          </cell>
          <cell r="GF52">
            <v>0</v>
          </cell>
          <cell r="GG52">
            <v>0</v>
          </cell>
          <cell r="GH52">
            <v>0</v>
          </cell>
          <cell r="GI52">
            <v>0</v>
          </cell>
          <cell r="GJ52">
            <v>0</v>
          </cell>
          <cell r="GK52">
            <v>485.25067391794801</v>
          </cell>
          <cell r="GL52">
            <v>0</v>
          </cell>
          <cell r="GM52">
            <v>0</v>
          </cell>
          <cell r="GN52">
            <v>0</v>
          </cell>
          <cell r="GO52">
            <v>38.573999999999998</v>
          </cell>
          <cell r="GP52">
            <v>38.573999999999998</v>
          </cell>
          <cell r="GQ52">
            <v>0</v>
          </cell>
          <cell r="GR52">
            <v>0</v>
          </cell>
          <cell r="GS52">
            <v>0</v>
          </cell>
          <cell r="GT52">
            <v>0</v>
          </cell>
          <cell r="GU52">
            <v>0</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485.25067391794801</v>
          </cell>
          <cell r="ID52">
            <v>0</v>
          </cell>
          <cell r="IE52">
            <v>0</v>
          </cell>
          <cell r="IF52">
            <v>0</v>
          </cell>
          <cell r="IG52">
            <v>38.573999999999998</v>
          </cell>
          <cell r="IH52">
            <v>38.573999999999998</v>
          </cell>
          <cell r="II52">
            <v>0</v>
          </cell>
          <cell r="IJ52">
            <v>0</v>
          </cell>
          <cell r="IK52">
            <v>0</v>
          </cell>
          <cell r="IL52">
            <v>0</v>
          </cell>
          <cell r="IM52">
            <v>0</v>
          </cell>
          <cell r="IN52">
            <v>0</v>
          </cell>
          <cell r="IO52">
            <v>0</v>
          </cell>
          <cell r="IP52">
            <v>0</v>
          </cell>
          <cell r="IQ52">
            <v>0</v>
          </cell>
          <cell r="IR52">
            <v>0</v>
          </cell>
          <cell r="IS52">
            <v>0</v>
          </cell>
          <cell r="IT52">
            <v>0</v>
          </cell>
          <cell r="IU52">
            <v>0</v>
          </cell>
          <cell r="IV52">
            <v>0</v>
          </cell>
          <cell r="IW52">
            <v>0</v>
          </cell>
          <cell r="IX52">
            <v>0</v>
          </cell>
          <cell r="IY52">
            <v>0</v>
          </cell>
          <cell r="IZ52">
            <v>0</v>
          </cell>
          <cell r="JA52">
            <v>0</v>
          </cell>
          <cell r="JB52">
            <v>0</v>
          </cell>
          <cell r="JC52">
            <v>0</v>
          </cell>
          <cell r="JD52">
            <v>0</v>
          </cell>
          <cell r="JE52">
            <v>0</v>
          </cell>
          <cell r="JF52">
            <v>0</v>
          </cell>
          <cell r="JG52">
            <v>0</v>
          </cell>
          <cell r="JH52">
            <v>0</v>
          </cell>
          <cell r="JI52">
            <v>0</v>
          </cell>
          <cell r="JJ52">
            <v>0</v>
          </cell>
          <cell r="JK52">
            <v>0</v>
          </cell>
          <cell r="JL52">
            <v>0</v>
          </cell>
          <cell r="JM52">
            <v>0</v>
          </cell>
          <cell r="JN52">
            <v>0</v>
          </cell>
          <cell r="JO52">
            <v>0</v>
          </cell>
          <cell r="JP52">
            <v>0</v>
          </cell>
          <cell r="JQ52">
            <v>0</v>
          </cell>
          <cell r="JR52">
            <v>0</v>
          </cell>
          <cell r="JS52">
            <v>0</v>
          </cell>
          <cell r="JT52">
            <v>0</v>
          </cell>
          <cell r="JU52">
            <v>0</v>
          </cell>
          <cell r="JV52">
            <v>0</v>
          </cell>
          <cell r="JW52">
            <v>0</v>
          </cell>
          <cell r="JX52">
            <v>0</v>
          </cell>
          <cell r="JY52">
            <v>0</v>
          </cell>
          <cell r="JZ52">
            <v>0</v>
          </cell>
          <cell r="KA52">
            <v>0</v>
          </cell>
          <cell r="KB52">
            <v>0</v>
          </cell>
          <cell r="KC52">
            <v>0</v>
          </cell>
          <cell r="KD52">
            <v>0</v>
          </cell>
          <cell r="KE52">
            <v>0</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0</v>
          </cell>
          <cell r="LC52">
            <v>0</v>
          </cell>
          <cell r="LD52">
            <v>0</v>
          </cell>
          <cell r="LE52">
            <v>0</v>
          </cell>
          <cell r="LF52">
            <v>0</v>
          </cell>
          <cell r="LG52">
            <v>0</v>
          </cell>
          <cell r="LH52">
            <v>0</v>
          </cell>
          <cell r="LI52">
            <v>0</v>
          </cell>
          <cell r="LJ52">
            <v>0</v>
          </cell>
          <cell r="LK52">
            <v>0</v>
          </cell>
          <cell r="LL52">
            <v>0</v>
          </cell>
          <cell r="LQ52">
            <v>0</v>
          </cell>
          <cell r="LR52">
            <v>0</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v>2019</v>
          </cell>
          <cell r="OM52">
            <v>2023</v>
          </cell>
          <cell r="ON52">
            <v>2023</v>
          </cell>
          <cell r="OO52">
            <v>2023</v>
          </cell>
          <cell r="OP52" t="str">
            <v>с</v>
          </cell>
          <cell r="OR52" t="str">
            <v>нд</v>
          </cell>
          <cell r="OT52">
            <v>622.29593720553703</v>
          </cell>
        </row>
        <row r="53">
          <cell r="A53" t="str">
            <v>M_Che445</v>
          </cell>
          <cell r="B53" t="str">
            <v>1.1.2.2.1</v>
          </cell>
          <cell r="C53" t="str">
            <v>Реконструкция ВЛ-10кВ Ф-9 ПС 110 "Курчалой" с. Цацан-Юрт, протяженностью 15 км</v>
          </cell>
          <cell r="D53" t="str">
            <v>M_Che445</v>
          </cell>
          <cell r="E53">
            <v>24.252351212638562</v>
          </cell>
          <cell r="H53">
            <v>0</v>
          </cell>
          <cell r="J53">
            <v>24.252351212638562</v>
          </cell>
          <cell r="K53">
            <v>24.252351212638562</v>
          </cell>
          <cell r="L53">
            <v>0</v>
          </cell>
          <cell r="M53">
            <v>0</v>
          </cell>
          <cell r="N53">
            <v>0</v>
          </cell>
          <cell r="O53">
            <v>0</v>
          </cell>
          <cell r="P53">
            <v>0</v>
          </cell>
          <cell r="Q53">
            <v>0</v>
          </cell>
          <cell r="R53">
            <v>24.252351212638562</v>
          </cell>
          <cell r="S53">
            <v>0</v>
          </cell>
          <cell r="T53">
            <v>0</v>
          </cell>
          <cell r="U53">
            <v>20.210292677198801</v>
          </cell>
          <cell r="V53">
            <v>0</v>
          </cell>
          <cell r="W53">
            <v>4.0420585354397609</v>
          </cell>
          <cell r="X53">
            <v>0</v>
          </cell>
          <cell r="Y53">
            <v>0</v>
          </cell>
          <cell r="Z53">
            <v>0</v>
          </cell>
          <cell r="AA53">
            <v>0</v>
          </cell>
          <cell r="AB53">
            <v>0</v>
          </cell>
          <cell r="AC53">
            <v>0</v>
          </cell>
          <cell r="AD53">
            <v>0</v>
          </cell>
          <cell r="AE53">
            <v>0</v>
          </cell>
          <cell r="AF53">
            <v>0</v>
          </cell>
          <cell r="AG53">
            <v>0</v>
          </cell>
          <cell r="AH53">
            <v>0</v>
          </cell>
          <cell r="AI53">
            <v>0</v>
          </cell>
          <cell r="AJ53">
            <v>13.679999999999998</v>
          </cell>
          <cell r="AK53">
            <v>0</v>
          </cell>
          <cell r="AL53">
            <v>0</v>
          </cell>
          <cell r="AM53">
            <v>11.399999999999999</v>
          </cell>
          <cell r="AN53">
            <v>0</v>
          </cell>
          <cell r="AO53">
            <v>2.2799999999999994</v>
          </cell>
          <cell r="AP53">
            <v>10.572351212638564</v>
          </cell>
          <cell r="AQ53">
            <v>0</v>
          </cell>
          <cell r="AR53">
            <v>0</v>
          </cell>
          <cell r="AS53">
            <v>8.8102926771988024</v>
          </cell>
          <cell r="AT53">
            <v>0</v>
          </cell>
          <cell r="AU53">
            <v>1.7620585354397615</v>
          </cell>
          <cell r="AV53">
            <v>0</v>
          </cell>
          <cell r="AW53">
            <v>0</v>
          </cell>
          <cell r="AX53">
            <v>0</v>
          </cell>
          <cell r="AY53">
            <v>0</v>
          </cell>
          <cell r="AZ53">
            <v>0</v>
          </cell>
          <cell r="BA53">
            <v>0</v>
          </cell>
          <cell r="BB53" t="str">
            <v/>
          </cell>
          <cell r="BC53" t="str">
            <v/>
          </cell>
          <cell r="BD53">
            <v>3</v>
          </cell>
          <cell r="BE53" t="str">
            <v/>
          </cell>
          <cell r="BF53" t="str">
            <v>3</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t="str">
            <v/>
          </cell>
          <cell r="CR53" t="str">
            <v/>
          </cell>
          <cell r="CS53" t="str">
            <v/>
          </cell>
          <cell r="CT53" t="str">
            <v/>
          </cell>
          <cell r="CU53">
            <v>0</v>
          </cell>
          <cell r="CX53">
            <v>20.210292677198801</v>
          </cell>
          <cell r="CY53">
            <v>2.4638003298199447</v>
          </cell>
          <cell r="CZ53">
            <v>14.049272527006654</v>
          </cell>
          <cell r="DA53">
            <v>2.3717545309443944</v>
          </cell>
          <cell r="DB53">
            <v>1.3254652894278065</v>
          </cell>
          <cell r="DE53">
            <v>0</v>
          </cell>
          <cell r="DG53">
            <v>20.210292677198801</v>
          </cell>
          <cell r="DH53">
            <v>20.210292677198801</v>
          </cell>
          <cell r="DI53">
            <v>0</v>
          </cell>
          <cell r="DJ53">
            <v>0</v>
          </cell>
          <cell r="DK53">
            <v>0</v>
          </cell>
          <cell r="DL53">
            <v>0</v>
          </cell>
          <cell r="DM53">
            <v>0</v>
          </cell>
          <cell r="DN53">
            <v>20.210292677198801</v>
          </cell>
          <cell r="DS53">
            <v>0</v>
          </cell>
          <cell r="DT53">
            <v>0</v>
          </cell>
          <cell r="DU53">
            <v>12</v>
          </cell>
          <cell r="DV53">
            <v>8.210292677198801</v>
          </cell>
          <cell r="DW53">
            <v>0</v>
          </cell>
          <cell r="DX53" t="str">
            <v/>
          </cell>
          <cell r="DY53">
            <v>2</v>
          </cell>
          <cell r="DZ53" t="str">
            <v/>
          </cell>
          <cell r="EA53" t="str">
            <v/>
          </cell>
          <cell r="EB53" t="str">
            <v>2</v>
          </cell>
          <cell r="EC53">
            <v>0</v>
          </cell>
          <cell r="ED53">
            <v>0</v>
          </cell>
          <cell r="EE53">
            <v>0</v>
          </cell>
          <cell r="EF53">
            <v>0</v>
          </cell>
          <cell r="EG53">
            <v>0</v>
          </cell>
          <cell r="EH53">
            <v>0</v>
          </cell>
          <cell r="EI53">
            <v>0</v>
          </cell>
          <cell r="EJ53">
            <v>0</v>
          </cell>
          <cell r="EK53">
            <v>0</v>
          </cell>
          <cell r="EL53">
            <v>0</v>
          </cell>
          <cell r="EM53">
            <v>0</v>
          </cell>
          <cell r="EN53">
            <v>0</v>
          </cell>
          <cell r="EO53">
            <v>0</v>
          </cell>
          <cell r="EP53">
            <v>0</v>
          </cell>
          <cell r="EQ53">
            <v>0</v>
          </cell>
          <cell r="ER53">
            <v>0</v>
          </cell>
          <cell r="ES53">
            <v>0</v>
          </cell>
          <cell r="ET53">
            <v>0</v>
          </cell>
          <cell r="EU53">
            <v>0</v>
          </cell>
          <cell r="EV53">
            <v>0</v>
          </cell>
          <cell r="EW53">
            <v>0</v>
          </cell>
          <cell r="EX53">
            <v>0</v>
          </cell>
          <cell r="EY53">
            <v>0</v>
          </cell>
          <cell r="EZ53">
            <v>0</v>
          </cell>
          <cell r="FA53">
            <v>0</v>
          </cell>
          <cell r="FB53">
            <v>0</v>
          </cell>
          <cell r="FC53">
            <v>0</v>
          </cell>
          <cell r="FD53">
            <v>0</v>
          </cell>
          <cell r="FE53">
            <v>0</v>
          </cell>
          <cell r="FF53">
            <v>0</v>
          </cell>
          <cell r="FG53">
            <v>1</v>
          </cell>
          <cell r="FH53">
            <v>2</v>
          </cell>
          <cell r="FI53">
            <v>3</v>
          </cell>
          <cell r="FJ53">
            <v>4</v>
          </cell>
          <cell r="FK53" t="str">
            <v>1 2 3 4</v>
          </cell>
          <cell r="FN53">
            <v>20.210292677198801</v>
          </cell>
          <cell r="FO53">
            <v>0</v>
          </cell>
          <cell r="FP53">
            <v>0</v>
          </cell>
          <cell r="FQ53">
            <v>0</v>
          </cell>
          <cell r="FR53">
            <v>15</v>
          </cell>
          <cell r="FS53">
            <v>15</v>
          </cell>
          <cell r="FT53">
            <v>0</v>
          </cell>
          <cell r="FU53">
            <v>0</v>
          </cell>
          <cell r="FV53">
            <v>0</v>
          </cell>
          <cell r="FW53">
            <v>0</v>
          </cell>
          <cell r="FX53">
            <v>0</v>
          </cell>
          <cell r="FZ53">
            <v>0</v>
          </cell>
          <cell r="GA53">
            <v>0</v>
          </cell>
          <cell r="GB53">
            <v>0</v>
          </cell>
          <cell r="GC53">
            <v>0</v>
          </cell>
          <cell r="GD53">
            <v>0</v>
          </cell>
          <cell r="GE53">
            <v>0</v>
          </cell>
          <cell r="GF53">
            <v>0</v>
          </cell>
          <cell r="GG53">
            <v>0</v>
          </cell>
          <cell r="GH53">
            <v>0</v>
          </cell>
          <cell r="GI53">
            <v>0</v>
          </cell>
          <cell r="GJ53">
            <v>0</v>
          </cell>
          <cell r="GK53">
            <v>20.210292677198801</v>
          </cell>
          <cell r="GL53">
            <v>0</v>
          </cell>
          <cell r="GM53">
            <v>0</v>
          </cell>
          <cell r="GN53">
            <v>0</v>
          </cell>
          <cell r="GO53">
            <v>15</v>
          </cell>
          <cell r="GP53">
            <v>15</v>
          </cell>
          <cell r="GQ53">
            <v>0</v>
          </cell>
          <cell r="GR53">
            <v>0</v>
          </cell>
          <cell r="GS53">
            <v>0</v>
          </cell>
          <cell r="GT53">
            <v>0</v>
          </cell>
          <cell r="GU53">
            <v>0</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20.210292677198801</v>
          </cell>
          <cell r="ID53">
            <v>0</v>
          </cell>
          <cell r="IE53">
            <v>0</v>
          </cell>
          <cell r="IF53">
            <v>0</v>
          </cell>
          <cell r="IG53">
            <v>15</v>
          </cell>
          <cell r="IH53">
            <v>15</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0</v>
          </cell>
          <cell r="IZ53">
            <v>0</v>
          </cell>
          <cell r="JA53">
            <v>0</v>
          </cell>
          <cell r="JB53">
            <v>0</v>
          </cell>
          <cell r="JC53">
            <v>0</v>
          </cell>
          <cell r="JD53">
            <v>0</v>
          </cell>
          <cell r="JE53">
            <v>0</v>
          </cell>
          <cell r="JF53">
            <v>0</v>
          </cell>
          <cell r="JG53">
            <v>0</v>
          </cell>
          <cell r="JH53">
            <v>0</v>
          </cell>
          <cell r="JI53">
            <v>0</v>
          </cell>
          <cell r="JJ53">
            <v>0</v>
          </cell>
          <cell r="JK53">
            <v>0</v>
          </cell>
          <cell r="JL53">
            <v>0</v>
          </cell>
          <cell r="JM53">
            <v>0</v>
          </cell>
          <cell r="JN53">
            <v>0</v>
          </cell>
          <cell r="JO53">
            <v>0</v>
          </cell>
          <cell r="JP53">
            <v>0</v>
          </cell>
          <cell r="JQ53">
            <v>0</v>
          </cell>
          <cell r="JR53">
            <v>0</v>
          </cell>
          <cell r="JS53">
            <v>0</v>
          </cell>
          <cell r="JT53">
            <v>0</v>
          </cell>
          <cell r="JU53">
            <v>0</v>
          </cell>
          <cell r="JV53">
            <v>0</v>
          </cell>
          <cell r="JW53">
            <v>0</v>
          </cell>
          <cell r="JX53">
            <v>0</v>
          </cell>
          <cell r="JY53">
            <v>0</v>
          </cell>
          <cell r="JZ53">
            <v>0</v>
          </cell>
          <cell r="KA53">
            <v>0</v>
          </cell>
          <cell r="KB53">
            <v>0</v>
          </cell>
          <cell r="KC53">
            <v>0</v>
          </cell>
          <cell r="KD53">
            <v>0</v>
          </cell>
          <cell r="KE53">
            <v>0</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2023</v>
          </cell>
          <cell r="OM53">
            <v>2023</v>
          </cell>
          <cell r="ON53">
            <v>2023</v>
          </cell>
          <cell r="OO53">
            <v>2023</v>
          </cell>
          <cell r="OP53" t="str">
            <v>п</v>
          </cell>
          <cell r="OR53" t="str">
            <v>нд</v>
          </cell>
          <cell r="OT53">
            <v>24.252351212638562</v>
          </cell>
        </row>
        <row r="54">
          <cell r="A54" t="str">
            <v>M_Che446</v>
          </cell>
          <cell r="B54" t="str">
            <v>1.1.2.2.1</v>
          </cell>
          <cell r="C54" t="str">
            <v>Реконструкция ВЛ-10 кВ Ф-2 ПС 35 "Ножай-Юрт" с. Мехкешты с. Даттах, с. Зандак,  с.Чеччель-Хи, с. Гиляны, с.Татай-Хутор, с. Байтарки, с. Симсир, с. Мажгара, протяженностью 16 км</v>
          </cell>
          <cell r="D54" t="str">
            <v>M_Che446</v>
          </cell>
          <cell r="E54">
            <v>43.901469582886079</v>
          </cell>
          <cell r="H54">
            <v>0</v>
          </cell>
          <cell r="J54">
            <v>43.901469582886079</v>
          </cell>
          <cell r="K54">
            <v>43.901469582886079</v>
          </cell>
          <cell r="L54">
            <v>0</v>
          </cell>
          <cell r="M54">
            <v>0</v>
          </cell>
          <cell r="N54">
            <v>0</v>
          </cell>
          <cell r="O54">
            <v>0</v>
          </cell>
          <cell r="P54">
            <v>0</v>
          </cell>
          <cell r="Q54">
            <v>0</v>
          </cell>
          <cell r="R54">
            <v>14.478484737098245</v>
          </cell>
          <cell r="S54">
            <v>0</v>
          </cell>
          <cell r="T54">
            <v>0</v>
          </cell>
          <cell r="U54">
            <v>12.065403947581872</v>
          </cell>
          <cell r="V54">
            <v>0</v>
          </cell>
          <cell r="W54">
            <v>2.4130807895163731</v>
          </cell>
          <cell r="X54">
            <v>0</v>
          </cell>
          <cell r="Y54">
            <v>0</v>
          </cell>
          <cell r="Z54">
            <v>0</v>
          </cell>
          <cell r="AA54">
            <v>0</v>
          </cell>
          <cell r="AB54">
            <v>0</v>
          </cell>
          <cell r="AC54">
            <v>0</v>
          </cell>
          <cell r="AD54">
            <v>0</v>
          </cell>
          <cell r="AE54">
            <v>0</v>
          </cell>
          <cell r="AF54">
            <v>0</v>
          </cell>
          <cell r="AG54">
            <v>0</v>
          </cell>
          <cell r="AH54">
            <v>0</v>
          </cell>
          <cell r="AI54">
            <v>0</v>
          </cell>
          <cell r="AJ54">
            <v>7.9799999999999995</v>
          </cell>
          <cell r="AK54">
            <v>0</v>
          </cell>
          <cell r="AL54">
            <v>0</v>
          </cell>
          <cell r="AM54">
            <v>6.6499999999999995</v>
          </cell>
          <cell r="AN54">
            <v>0</v>
          </cell>
          <cell r="AO54">
            <v>1.33</v>
          </cell>
          <cell r="AP54">
            <v>6.4984847370982459</v>
          </cell>
          <cell r="AQ54">
            <v>0</v>
          </cell>
          <cell r="AR54">
            <v>0</v>
          </cell>
          <cell r="AS54">
            <v>5.4154039475818729</v>
          </cell>
          <cell r="AT54">
            <v>0</v>
          </cell>
          <cell r="AU54">
            <v>1.083080789516373</v>
          </cell>
          <cell r="AV54">
            <v>0</v>
          </cell>
          <cell r="AW54">
            <v>0</v>
          </cell>
          <cell r="AX54">
            <v>0</v>
          </cell>
          <cell r="AY54">
            <v>0</v>
          </cell>
          <cell r="AZ54">
            <v>0</v>
          </cell>
          <cell r="BA54">
            <v>0</v>
          </cell>
          <cell r="BB54" t="str">
            <v/>
          </cell>
          <cell r="BC54" t="str">
            <v/>
          </cell>
          <cell r="BD54">
            <v>3</v>
          </cell>
          <cell r="BE54" t="str">
            <v/>
          </cell>
          <cell r="BF54" t="str">
            <v>3</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0</v>
          </cell>
          <cell r="CJ54">
            <v>0</v>
          </cell>
          <cell r="CK54">
            <v>0</v>
          </cell>
          <cell r="CL54">
            <v>0</v>
          </cell>
          <cell r="CM54">
            <v>0</v>
          </cell>
          <cell r="CN54">
            <v>0</v>
          </cell>
          <cell r="CO54">
            <v>0</v>
          </cell>
          <cell r="CP54">
            <v>0</v>
          </cell>
          <cell r="CQ54" t="str">
            <v/>
          </cell>
          <cell r="CR54" t="str">
            <v/>
          </cell>
          <cell r="CS54" t="str">
            <v/>
          </cell>
          <cell r="CT54" t="str">
            <v/>
          </cell>
          <cell r="CU54">
            <v>0</v>
          </cell>
          <cell r="CX54">
            <v>36.5845579857384</v>
          </cell>
          <cell r="CY54">
            <v>2.5603202942637946</v>
          </cell>
          <cell r="CZ54">
            <v>28.985727950933367</v>
          </cell>
          <cell r="DA54">
            <v>2.5225886273920559</v>
          </cell>
          <cell r="DB54">
            <v>2.5159211131491808</v>
          </cell>
          <cell r="DE54">
            <v>0</v>
          </cell>
          <cell r="DG54">
            <v>36.5845579857384</v>
          </cell>
          <cell r="DH54">
            <v>36.5845579857384</v>
          </cell>
          <cell r="DI54">
            <v>0</v>
          </cell>
          <cell r="DJ54">
            <v>0</v>
          </cell>
          <cell r="DK54">
            <v>0</v>
          </cell>
          <cell r="DL54">
            <v>0</v>
          </cell>
          <cell r="DM54">
            <v>0</v>
          </cell>
          <cell r="DN54">
            <v>13.050337916565599</v>
          </cell>
          <cell r="DS54">
            <v>0</v>
          </cell>
          <cell r="DT54">
            <v>0</v>
          </cell>
          <cell r="DU54">
            <v>7</v>
          </cell>
          <cell r="DV54">
            <v>6.0503379165655993</v>
          </cell>
          <cell r="DW54">
            <v>0</v>
          </cell>
          <cell r="DX54" t="str">
            <v/>
          </cell>
          <cell r="DY54">
            <v>2</v>
          </cell>
          <cell r="DZ54" t="str">
            <v/>
          </cell>
          <cell r="EA54" t="str">
            <v/>
          </cell>
          <cell r="EB54" t="str">
            <v>2</v>
          </cell>
          <cell r="EC54">
            <v>0</v>
          </cell>
          <cell r="ED54">
            <v>0</v>
          </cell>
          <cell r="EE54">
            <v>0</v>
          </cell>
          <cell r="EF54">
            <v>0</v>
          </cell>
          <cell r="EG54">
            <v>0</v>
          </cell>
          <cell r="EH54">
            <v>0</v>
          </cell>
          <cell r="EI54">
            <v>0</v>
          </cell>
          <cell r="EJ54">
            <v>0</v>
          </cell>
          <cell r="EK54">
            <v>0</v>
          </cell>
          <cell r="EL54">
            <v>0</v>
          </cell>
          <cell r="EM54">
            <v>0</v>
          </cell>
          <cell r="EN54">
            <v>0</v>
          </cell>
          <cell r="EO54">
            <v>0</v>
          </cell>
          <cell r="EP54">
            <v>0</v>
          </cell>
          <cell r="EQ54">
            <v>0</v>
          </cell>
          <cell r="ER54">
            <v>0</v>
          </cell>
          <cell r="ES54">
            <v>0</v>
          </cell>
          <cell r="ET54">
            <v>0</v>
          </cell>
          <cell r="EU54">
            <v>0</v>
          </cell>
          <cell r="EV54">
            <v>0</v>
          </cell>
          <cell r="EW54">
            <v>0</v>
          </cell>
          <cell r="EX54">
            <v>0</v>
          </cell>
          <cell r="EY54">
            <v>0</v>
          </cell>
          <cell r="EZ54">
            <v>0</v>
          </cell>
          <cell r="FA54">
            <v>0</v>
          </cell>
          <cell r="FB54">
            <v>0</v>
          </cell>
          <cell r="FC54">
            <v>0</v>
          </cell>
          <cell r="FD54">
            <v>0</v>
          </cell>
          <cell r="FE54">
            <v>0</v>
          </cell>
          <cell r="FF54">
            <v>0</v>
          </cell>
          <cell r="FG54">
            <v>1</v>
          </cell>
          <cell r="FH54">
            <v>2</v>
          </cell>
          <cell r="FI54">
            <v>3</v>
          </cell>
          <cell r="FJ54">
            <v>4</v>
          </cell>
          <cell r="FK54" t="str">
            <v>1 2 3 4</v>
          </cell>
          <cell r="FN54">
            <v>36.5845579857384</v>
          </cell>
          <cell r="FO54">
            <v>0</v>
          </cell>
          <cell r="FP54">
            <v>0</v>
          </cell>
          <cell r="FQ54">
            <v>0</v>
          </cell>
          <cell r="FR54">
            <v>16</v>
          </cell>
          <cell r="FS54">
            <v>16</v>
          </cell>
          <cell r="FT54">
            <v>0</v>
          </cell>
          <cell r="FU54">
            <v>0</v>
          </cell>
          <cell r="FV54">
            <v>0</v>
          </cell>
          <cell r="FW54">
            <v>0</v>
          </cell>
          <cell r="FX54">
            <v>0</v>
          </cell>
          <cell r="FZ54">
            <v>0</v>
          </cell>
          <cell r="GA54">
            <v>0</v>
          </cell>
          <cell r="GB54">
            <v>0</v>
          </cell>
          <cell r="GC54">
            <v>0</v>
          </cell>
          <cell r="GD54">
            <v>0</v>
          </cell>
          <cell r="GE54">
            <v>0</v>
          </cell>
          <cell r="GF54">
            <v>0</v>
          </cell>
          <cell r="GG54">
            <v>0</v>
          </cell>
          <cell r="GH54">
            <v>0</v>
          </cell>
          <cell r="GI54">
            <v>0</v>
          </cell>
          <cell r="GJ54">
            <v>0</v>
          </cell>
          <cell r="GK54">
            <v>0</v>
          </cell>
          <cell r="GL54">
            <v>0</v>
          </cell>
          <cell r="GM54">
            <v>0</v>
          </cell>
          <cell r="GN54">
            <v>0</v>
          </cell>
          <cell r="GO54">
            <v>0</v>
          </cell>
          <cell r="GP54">
            <v>0</v>
          </cell>
          <cell r="GQ54">
            <v>0</v>
          </cell>
          <cell r="GR54">
            <v>0</v>
          </cell>
          <cell r="GS54">
            <v>0</v>
          </cell>
          <cell r="GT54">
            <v>0</v>
          </cell>
          <cell r="GU54">
            <v>0</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0</v>
          </cell>
          <cell r="ID54">
            <v>0</v>
          </cell>
          <cell r="IE54">
            <v>0</v>
          </cell>
          <cell r="IF54">
            <v>0</v>
          </cell>
          <cell r="IG54">
            <v>0</v>
          </cell>
          <cell r="IH54">
            <v>0</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0</v>
          </cell>
          <cell r="IZ54">
            <v>0</v>
          </cell>
          <cell r="JA54">
            <v>0</v>
          </cell>
          <cell r="JB54">
            <v>0</v>
          </cell>
          <cell r="JC54">
            <v>0</v>
          </cell>
          <cell r="JD54">
            <v>0</v>
          </cell>
          <cell r="JE54">
            <v>0</v>
          </cell>
          <cell r="JF54">
            <v>0</v>
          </cell>
          <cell r="JG54">
            <v>0</v>
          </cell>
          <cell r="JH54">
            <v>0</v>
          </cell>
          <cell r="JI54">
            <v>0</v>
          </cell>
          <cell r="JJ54">
            <v>0</v>
          </cell>
          <cell r="JK54">
            <v>0</v>
          </cell>
          <cell r="JL54">
            <v>0</v>
          </cell>
          <cell r="JM54">
            <v>0</v>
          </cell>
          <cell r="JN54">
            <v>0</v>
          </cell>
          <cell r="JO54">
            <v>0</v>
          </cell>
          <cell r="JP54">
            <v>0</v>
          </cell>
          <cell r="JQ54">
            <v>0</v>
          </cell>
          <cell r="JR54">
            <v>0</v>
          </cell>
          <cell r="JS54">
            <v>0</v>
          </cell>
          <cell r="JT54">
            <v>0</v>
          </cell>
          <cell r="JU54">
            <v>0</v>
          </cell>
          <cell r="JV54">
            <v>0</v>
          </cell>
          <cell r="JW54">
            <v>0</v>
          </cell>
          <cell r="JX54">
            <v>0</v>
          </cell>
          <cell r="JY54">
            <v>0</v>
          </cell>
          <cell r="JZ54">
            <v>0</v>
          </cell>
          <cell r="KA54">
            <v>0</v>
          </cell>
          <cell r="KB54">
            <v>0</v>
          </cell>
          <cell r="KC54">
            <v>0</v>
          </cell>
          <cell r="KD54">
            <v>0</v>
          </cell>
          <cell r="KE54">
            <v>0</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2023</v>
          </cell>
          <cell r="OM54">
            <v>2024</v>
          </cell>
          <cell r="ON54">
            <v>2025</v>
          </cell>
          <cell r="OO54">
            <v>2025</v>
          </cell>
          <cell r="OP54" t="str">
            <v>п</v>
          </cell>
          <cell r="OR54" t="str">
            <v>нд</v>
          </cell>
          <cell r="OT54">
            <v>43.901469582886079</v>
          </cell>
        </row>
        <row r="55">
          <cell r="A55" t="str">
            <v>Г</v>
          </cell>
          <cell r="B55" t="str">
            <v>1.1.2.2.2</v>
          </cell>
          <cell r="C55" t="str">
            <v>Модернизация, техническое перевооружение линий электропередачи всего, в том числе:</v>
          </cell>
          <cell r="D55" t="str">
            <v>Г</v>
          </cell>
          <cell r="E55">
            <v>0</v>
          </cell>
          <cell r="H55">
            <v>0</v>
          </cell>
          <cell r="J55">
            <v>2455.9926644699999</v>
          </cell>
          <cell r="K55">
            <v>0</v>
          </cell>
          <cell r="L55">
            <v>2455.9926644699999</v>
          </cell>
          <cell r="M55">
            <v>999.58759440000017</v>
          </cell>
          <cell r="N55">
            <v>0</v>
          </cell>
          <cell r="O55">
            <v>199.96046895000003</v>
          </cell>
          <cell r="P55">
            <v>69.464734550000003</v>
          </cell>
          <cell r="Q55">
            <v>1186.9798665699998</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11773.071493446381</v>
          </cell>
          <cell r="CY55">
            <v>2007.6103241393257</v>
          </cell>
          <cell r="CZ55">
            <v>3841.5348877713004</v>
          </cell>
          <cell r="DA55">
            <v>3963.2928893735866</v>
          </cell>
          <cell r="DB55">
            <v>1960.6333921621663</v>
          </cell>
          <cell r="DE55">
            <v>0</v>
          </cell>
          <cell r="DG55">
            <v>1858.2327315399998</v>
          </cell>
          <cell r="DH55">
            <v>0</v>
          </cell>
          <cell r="DI55">
            <v>1858.2327315399998</v>
          </cell>
          <cell r="DJ55">
            <v>591.40477412999996</v>
          </cell>
          <cell r="DK55">
            <v>443.57690142000001</v>
          </cell>
          <cell r="DL55">
            <v>711.97321601999988</v>
          </cell>
          <cell r="DM55">
            <v>111.27783997</v>
          </cell>
          <cell r="DN55">
            <v>7287.9116630170756</v>
          </cell>
          <cell r="DS55">
            <v>457.4</v>
          </cell>
          <cell r="DT55">
            <v>1398.5</v>
          </cell>
          <cell r="DU55">
            <v>1496.3844160049637</v>
          </cell>
          <cell r="DV55">
            <v>3935.6272470121125</v>
          </cell>
          <cell r="DW55">
            <v>1398.5</v>
          </cell>
          <cell r="DX55" t="str">
            <v/>
          </cell>
          <cell r="DY55">
            <v>2</v>
          </cell>
          <cell r="DZ55" t="str">
            <v/>
          </cell>
          <cell r="EA55" t="str">
            <v/>
          </cell>
          <cell r="EB55" t="str">
            <v>2</v>
          </cell>
          <cell r="EC55">
            <v>381.27780788000001</v>
          </cell>
          <cell r="ED55">
            <v>195.56735697000005</v>
          </cell>
          <cell r="EE55">
            <v>22.006682420000001</v>
          </cell>
          <cell r="EF55">
            <v>155.14677308</v>
          </cell>
          <cell r="EG55">
            <v>8.5569954100000007</v>
          </cell>
          <cell r="EH55">
            <v>77.123455160000006</v>
          </cell>
          <cell r="EI55">
            <v>7.1553000000000005E-2</v>
          </cell>
          <cell r="EJ55">
            <v>1.69555777</v>
          </cell>
          <cell r="EK55">
            <v>71.096784159999999</v>
          </cell>
          <cell r="EL55">
            <v>4.2595602299999999</v>
          </cell>
          <cell r="EM55">
            <v>304.15435272000002</v>
          </cell>
          <cell r="EN55">
            <v>195.49580397000003</v>
          </cell>
          <cell r="EO55">
            <v>20.31112465</v>
          </cell>
          <cell r="EP55">
            <v>84.049988920000004</v>
          </cell>
          <cell r="EQ55">
            <v>4.2974351799999999</v>
          </cell>
          <cell r="ER55">
            <v>195.49580397000003</v>
          </cell>
          <cell r="ES55">
            <v>0</v>
          </cell>
          <cell r="ET55">
            <v>0</v>
          </cell>
          <cell r="EU55">
            <v>0</v>
          </cell>
          <cell r="EV55">
            <v>0</v>
          </cell>
          <cell r="EW55">
            <v>0</v>
          </cell>
          <cell r="EX55">
            <v>0</v>
          </cell>
          <cell r="EY55">
            <v>0</v>
          </cell>
          <cell r="EZ55">
            <v>0</v>
          </cell>
          <cell r="FA55">
            <v>0</v>
          </cell>
          <cell r="FB55">
            <v>304.15435272000002</v>
          </cell>
          <cell r="FC55">
            <v>195.49580397000003</v>
          </cell>
          <cell r="FD55">
            <v>20.31112465</v>
          </cell>
          <cell r="FE55">
            <v>84.049988920000004</v>
          </cell>
          <cell r="FF55">
            <v>4.2974351799999999</v>
          </cell>
          <cell r="FG55">
            <v>1</v>
          </cell>
          <cell r="FH55">
            <v>2</v>
          </cell>
          <cell r="FI55" t="str">
            <v/>
          </cell>
          <cell r="FJ55">
            <v>4</v>
          </cell>
          <cell r="FK55" t="str">
            <v>1 2 4</v>
          </cell>
          <cell r="FN55">
            <v>11773.071493446381</v>
          </cell>
          <cell r="FO55">
            <v>0</v>
          </cell>
          <cell r="FP55">
            <v>291.60899999999998</v>
          </cell>
          <cell r="FQ55">
            <v>0</v>
          </cell>
          <cell r="FR55">
            <v>2020.682</v>
          </cell>
          <cell r="FS55">
            <v>1892.0920000000001</v>
          </cell>
          <cell r="FT55">
            <v>72.739999999999995</v>
          </cell>
          <cell r="FU55">
            <v>55.85</v>
          </cell>
          <cell r="FV55">
            <v>202321</v>
          </cell>
          <cell r="FW55">
            <v>0</v>
          </cell>
          <cell r="FX55">
            <v>202321</v>
          </cell>
          <cell r="FZ55">
            <v>1199.2375608699999</v>
          </cell>
          <cell r="GA55">
            <v>0</v>
          </cell>
          <cell r="GB55">
            <v>36.483000000000004</v>
          </cell>
          <cell r="GC55">
            <v>0</v>
          </cell>
          <cell r="GD55">
            <v>545.12599999999998</v>
          </cell>
          <cell r="GE55">
            <v>545.12599999999998</v>
          </cell>
          <cell r="GF55">
            <v>0</v>
          </cell>
          <cell r="GG55">
            <v>0</v>
          </cell>
          <cell r="GH55">
            <v>13857</v>
          </cell>
          <cell r="GI55">
            <v>0</v>
          </cell>
          <cell r="GJ55">
            <v>13857</v>
          </cell>
          <cell r="GK55">
            <v>8308.9885183167862</v>
          </cell>
          <cell r="GL55">
            <v>0</v>
          </cell>
          <cell r="GM55">
            <v>81.175999999999988</v>
          </cell>
          <cell r="GN55">
            <v>0</v>
          </cell>
          <cell r="GO55">
            <v>1379.5060000000001</v>
          </cell>
          <cell r="GP55">
            <v>0</v>
          </cell>
          <cell r="GQ55">
            <v>0</v>
          </cell>
          <cell r="GR55">
            <v>0</v>
          </cell>
          <cell r="GS55">
            <v>164119</v>
          </cell>
          <cell r="GT55">
            <v>0</v>
          </cell>
          <cell r="GU55">
            <v>164119</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8308.9885183167862</v>
          </cell>
          <cell r="ID55">
            <v>0</v>
          </cell>
          <cell r="IE55">
            <v>81.175999999999988</v>
          </cell>
          <cell r="IF55">
            <v>0</v>
          </cell>
          <cell r="IG55">
            <v>1379.5060000000001</v>
          </cell>
          <cell r="IH55">
            <v>0</v>
          </cell>
          <cell r="II55">
            <v>0</v>
          </cell>
          <cell r="IJ55">
            <v>0</v>
          </cell>
          <cell r="IK55">
            <v>164119</v>
          </cell>
          <cell r="IL55">
            <v>0</v>
          </cell>
          <cell r="IM55">
            <v>164119</v>
          </cell>
          <cell r="IN55">
            <v>0</v>
          </cell>
          <cell r="IO55">
            <v>0</v>
          </cell>
          <cell r="IP55">
            <v>0</v>
          </cell>
          <cell r="IQ55">
            <v>0</v>
          </cell>
          <cell r="IR55">
            <v>0</v>
          </cell>
          <cell r="IS55">
            <v>0</v>
          </cell>
          <cell r="IT55">
            <v>0</v>
          </cell>
          <cell r="IU55">
            <v>0</v>
          </cell>
          <cell r="IV55">
            <v>0</v>
          </cell>
          <cell r="IW55">
            <v>0</v>
          </cell>
          <cell r="IX55">
            <v>0</v>
          </cell>
          <cell r="IY55">
            <v>121.90338826000001</v>
          </cell>
          <cell r="IZ55">
            <v>0</v>
          </cell>
          <cell r="JA55">
            <v>0</v>
          </cell>
          <cell r="JB55">
            <v>0</v>
          </cell>
          <cell r="JC55">
            <v>0</v>
          </cell>
          <cell r="JD55">
            <v>0</v>
          </cell>
          <cell r="JE55">
            <v>0</v>
          </cell>
          <cell r="JF55">
            <v>0</v>
          </cell>
          <cell r="JG55">
            <v>273</v>
          </cell>
          <cell r="JH55">
            <v>0</v>
          </cell>
          <cell r="JI55">
            <v>273</v>
          </cell>
          <cell r="JJ55">
            <v>6.3401916800000002</v>
          </cell>
          <cell r="JK55">
            <v>0</v>
          </cell>
          <cell r="JL55">
            <v>0</v>
          </cell>
          <cell r="JM55">
            <v>0</v>
          </cell>
          <cell r="JN55">
            <v>0</v>
          </cell>
          <cell r="JO55">
            <v>0</v>
          </cell>
          <cell r="JP55">
            <v>0</v>
          </cell>
          <cell r="JQ55">
            <v>0</v>
          </cell>
          <cell r="JR55">
            <v>22</v>
          </cell>
          <cell r="JS55">
            <v>0</v>
          </cell>
          <cell r="JT55">
            <v>22</v>
          </cell>
          <cell r="JU55">
            <v>115.56319658000001</v>
          </cell>
          <cell r="JV55">
            <v>0</v>
          </cell>
          <cell r="JW55">
            <v>0</v>
          </cell>
          <cell r="JX55">
            <v>0</v>
          </cell>
          <cell r="JY55">
            <v>0</v>
          </cell>
          <cell r="JZ55">
            <v>0</v>
          </cell>
          <cell r="KA55">
            <v>0</v>
          </cell>
          <cell r="KB55">
            <v>0</v>
          </cell>
          <cell r="KC55">
            <v>251</v>
          </cell>
          <cell r="KD55">
            <v>0</v>
          </cell>
          <cell r="KE55">
            <v>251</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115.56319658000001</v>
          </cell>
          <cell r="LC55">
            <v>0</v>
          </cell>
          <cell r="LD55">
            <v>0</v>
          </cell>
          <cell r="LE55">
            <v>0</v>
          </cell>
          <cell r="LF55">
            <v>0</v>
          </cell>
          <cell r="LG55">
            <v>0</v>
          </cell>
          <cell r="LH55">
            <v>0</v>
          </cell>
          <cell r="LI55">
            <v>0</v>
          </cell>
          <cell r="LJ55">
            <v>251</v>
          </cell>
          <cell r="LK55">
            <v>0</v>
          </cell>
          <cell r="LL55">
            <v>251</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t="str">
            <v>нд</v>
          </cell>
          <cell r="OM55" t="str">
            <v>нд</v>
          </cell>
          <cell r="ON55" t="str">
            <v>нд</v>
          </cell>
          <cell r="OO55" t="str">
            <v>нд</v>
          </cell>
          <cell r="OP55" t="str">
            <v>нд</v>
          </cell>
          <cell r="OR55" t="str">
            <v>нд</v>
          </cell>
          <cell r="OT55">
            <v>15637.185665075769</v>
          </cell>
        </row>
        <row r="56">
          <cell r="A56" t="str">
            <v>Г</v>
          </cell>
          <cell r="B56" t="str">
            <v>1.1.2.3</v>
          </cell>
          <cell r="C56" t="str">
            <v>Развитие и модернизация учета электрической энергии (мощности) всего, в том числе:</v>
          </cell>
          <cell r="D56" t="str">
            <v>Г</v>
          </cell>
          <cell r="E56">
            <v>4700.9112911344855</v>
          </cell>
          <cell r="H56">
            <v>363.17845026048644</v>
          </cell>
          <cell r="J56">
            <v>6854.7189518039986</v>
          </cell>
          <cell r="K56">
            <v>4398.7262873339987</v>
          </cell>
          <cell r="L56">
            <v>2455.9926644699999</v>
          </cell>
          <cell r="M56">
            <v>999.58759440000017</v>
          </cell>
          <cell r="N56">
            <v>0</v>
          </cell>
          <cell r="O56">
            <v>199.96046895000003</v>
          </cell>
          <cell r="P56">
            <v>69.464734550000003</v>
          </cell>
          <cell r="Q56">
            <v>1186.9798665699998</v>
          </cell>
          <cell r="R56">
            <v>4014.1847260079994</v>
          </cell>
          <cell r="S56">
            <v>0</v>
          </cell>
          <cell r="T56">
            <v>0</v>
          </cell>
          <cell r="U56">
            <v>0</v>
          </cell>
          <cell r="V56">
            <v>0</v>
          </cell>
          <cell r="W56">
            <v>4014.1847260079994</v>
          </cell>
          <cell r="X56">
            <v>80</v>
          </cell>
          <cell r="Y56">
            <v>0</v>
          </cell>
          <cell r="Z56">
            <v>0</v>
          </cell>
          <cell r="AA56">
            <v>0</v>
          </cell>
          <cell r="AB56">
            <v>0</v>
          </cell>
          <cell r="AC56">
            <v>80</v>
          </cell>
          <cell r="AD56">
            <v>235.2</v>
          </cell>
          <cell r="AE56">
            <v>0</v>
          </cell>
          <cell r="AF56">
            <v>0</v>
          </cell>
          <cell r="AG56">
            <v>0</v>
          </cell>
          <cell r="AH56">
            <v>0</v>
          </cell>
          <cell r="AI56">
            <v>235.2</v>
          </cell>
          <cell r="AJ56">
            <v>253.51199999999997</v>
          </cell>
          <cell r="AK56">
            <v>0</v>
          </cell>
          <cell r="AL56">
            <v>0</v>
          </cell>
          <cell r="AM56">
            <v>0</v>
          </cell>
          <cell r="AN56">
            <v>0</v>
          </cell>
          <cell r="AO56">
            <v>253.51199999999997</v>
          </cell>
          <cell r="AP56">
            <v>3445.472726007999</v>
          </cell>
          <cell r="AQ56">
            <v>0</v>
          </cell>
          <cell r="AR56">
            <v>0</v>
          </cell>
          <cell r="AS56">
            <v>0</v>
          </cell>
          <cell r="AT56">
            <v>0</v>
          </cell>
          <cell r="AU56">
            <v>3445.472726007999</v>
          </cell>
          <cell r="AV56">
            <v>235.2</v>
          </cell>
          <cell r="AW56">
            <v>0</v>
          </cell>
          <cell r="AX56">
            <v>0</v>
          </cell>
          <cell r="AY56">
            <v>0</v>
          </cell>
          <cell r="AZ56">
            <v>0</v>
          </cell>
          <cell r="BA56">
            <v>235.2</v>
          </cell>
          <cell r="BB56">
            <v>1</v>
          </cell>
          <cell r="BC56" t="str">
            <v/>
          </cell>
          <cell r="BD56">
            <v>3</v>
          </cell>
          <cell r="BE56" t="str">
            <v/>
          </cell>
          <cell r="BF56" t="str">
            <v>1 3</v>
          </cell>
          <cell r="BG56">
            <v>60.993446460000001</v>
          </cell>
          <cell r="BH56">
            <v>0</v>
          </cell>
          <cell r="BI56">
            <v>0</v>
          </cell>
          <cell r="BJ56">
            <v>1.1897769249999999</v>
          </cell>
          <cell r="BK56">
            <v>0</v>
          </cell>
          <cell r="BL56">
            <v>59.803669534999997</v>
          </cell>
          <cell r="BM56">
            <v>1.4277323099999999</v>
          </cell>
          <cell r="BN56">
            <v>0</v>
          </cell>
          <cell r="BO56">
            <v>0</v>
          </cell>
          <cell r="BP56">
            <v>1.1897769249999999</v>
          </cell>
          <cell r="BQ56">
            <v>0</v>
          </cell>
          <cell r="BR56">
            <v>0.23795538500000002</v>
          </cell>
          <cell r="BS56">
            <v>59.565714149999998</v>
          </cell>
          <cell r="BT56">
            <v>0</v>
          </cell>
          <cell r="BU56">
            <v>0</v>
          </cell>
          <cell r="BV56">
            <v>0</v>
          </cell>
          <cell r="BW56">
            <v>0</v>
          </cell>
          <cell r="BX56">
            <v>59.565714149999998</v>
          </cell>
          <cell r="BY56">
            <v>0</v>
          </cell>
          <cell r="BZ56">
            <v>0</v>
          </cell>
          <cell r="CA56">
            <v>0</v>
          </cell>
          <cell r="CB56">
            <v>0</v>
          </cell>
          <cell r="CC56">
            <v>0</v>
          </cell>
          <cell r="CD56">
            <v>0</v>
          </cell>
          <cell r="CE56">
            <v>0</v>
          </cell>
          <cell r="CF56">
            <v>0</v>
          </cell>
          <cell r="CG56">
            <v>0</v>
          </cell>
          <cell r="CH56">
            <v>0</v>
          </cell>
          <cell r="CI56">
            <v>0</v>
          </cell>
          <cell r="CJ56">
            <v>0</v>
          </cell>
          <cell r="CK56">
            <v>59.565714149999998</v>
          </cell>
          <cell r="CL56">
            <v>0</v>
          </cell>
          <cell r="CM56">
            <v>0</v>
          </cell>
          <cell r="CN56">
            <v>0</v>
          </cell>
          <cell r="CO56">
            <v>0</v>
          </cell>
          <cell r="CP56">
            <v>59.565714149999998</v>
          </cell>
          <cell r="CQ56" t="str">
            <v/>
          </cell>
          <cell r="CR56" t="str">
            <v/>
          </cell>
          <cell r="CS56" t="str">
            <v/>
          </cell>
          <cell r="CT56" t="str">
            <v/>
          </cell>
          <cell r="CU56">
            <v>0</v>
          </cell>
          <cell r="CX56">
            <v>11773.071493446381</v>
          </cell>
          <cell r="CY56">
            <v>2007.6103241393257</v>
          </cell>
          <cell r="CZ56">
            <v>3841.5348877713004</v>
          </cell>
          <cell r="DA56">
            <v>3963.2928893735866</v>
          </cell>
          <cell r="DB56">
            <v>1960.6333921621663</v>
          </cell>
          <cell r="DE56">
            <v>541.9480596087385</v>
          </cell>
          <cell r="DG56">
            <v>5235.1757254299991</v>
          </cell>
          <cell r="DH56">
            <v>3376.9429938899998</v>
          </cell>
          <cell r="DI56">
            <v>1858.2327315399998</v>
          </cell>
          <cell r="DJ56">
            <v>591.40477412999996</v>
          </cell>
          <cell r="DK56">
            <v>443.57690142000001</v>
          </cell>
          <cell r="DL56">
            <v>711.97321601999988</v>
          </cell>
          <cell r="DM56">
            <v>111.27783997</v>
          </cell>
          <cell r="DN56">
            <v>7287.9116630170756</v>
          </cell>
          <cell r="DS56">
            <v>457.4</v>
          </cell>
          <cell r="DT56">
            <v>1398.5</v>
          </cell>
          <cell r="DU56">
            <v>1496.3844160049637</v>
          </cell>
          <cell r="DV56">
            <v>3935.6272470121125</v>
          </cell>
          <cell r="DW56">
            <v>1398.5</v>
          </cell>
          <cell r="DX56" t="str">
            <v/>
          </cell>
          <cell r="DY56" t="str">
            <v/>
          </cell>
          <cell r="DZ56" t="str">
            <v/>
          </cell>
          <cell r="EA56" t="str">
            <v/>
          </cell>
          <cell r="EB56">
            <v>0</v>
          </cell>
          <cell r="EC56">
            <v>381.27780788000001</v>
          </cell>
          <cell r="ED56">
            <v>195.56735697000005</v>
          </cell>
          <cell r="EE56">
            <v>22.006682420000001</v>
          </cell>
          <cell r="EF56">
            <v>155.14677308</v>
          </cell>
          <cell r="EG56">
            <v>8.5569954100000007</v>
          </cell>
          <cell r="EH56">
            <v>77.123455160000006</v>
          </cell>
          <cell r="EI56">
            <v>7.1553000000000005E-2</v>
          </cell>
          <cell r="EJ56">
            <v>1.69555777</v>
          </cell>
          <cell r="EK56">
            <v>71.096784159999999</v>
          </cell>
          <cell r="EL56">
            <v>4.2595602299999999</v>
          </cell>
          <cell r="EM56">
            <v>304.15435272000002</v>
          </cell>
          <cell r="EN56">
            <v>195.49580397000003</v>
          </cell>
          <cell r="EO56">
            <v>20.31112465</v>
          </cell>
          <cell r="EP56">
            <v>84.049988920000004</v>
          </cell>
          <cell r="EQ56">
            <v>4.2974351799999999</v>
          </cell>
          <cell r="ER56">
            <v>195.49580397000003</v>
          </cell>
          <cell r="ES56">
            <v>0</v>
          </cell>
          <cell r="ET56">
            <v>0</v>
          </cell>
          <cell r="EU56">
            <v>0</v>
          </cell>
          <cell r="EV56">
            <v>0</v>
          </cell>
          <cell r="EW56">
            <v>0</v>
          </cell>
          <cell r="EX56">
            <v>0</v>
          </cell>
          <cell r="EY56">
            <v>0</v>
          </cell>
          <cell r="EZ56">
            <v>0</v>
          </cell>
          <cell r="FA56">
            <v>0</v>
          </cell>
          <cell r="FB56">
            <v>304.15435272000002</v>
          </cell>
          <cell r="FC56">
            <v>195.49580397000003</v>
          </cell>
          <cell r="FD56">
            <v>20.31112465</v>
          </cell>
          <cell r="FE56">
            <v>84.049988920000004</v>
          </cell>
          <cell r="FF56">
            <v>4.2974351799999999</v>
          </cell>
          <cell r="FG56">
            <v>1</v>
          </cell>
          <cell r="FH56">
            <v>2</v>
          </cell>
          <cell r="FI56">
            <v>3</v>
          </cell>
          <cell r="FJ56">
            <v>4</v>
          </cell>
          <cell r="FK56" t="str">
            <v>1 2 3 4</v>
          </cell>
          <cell r="FN56">
            <v>11773.071493446381</v>
          </cell>
          <cell r="FO56">
            <v>0</v>
          </cell>
          <cell r="FP56">
            <v>291.60899999999998</v>
          </cell>
          <cell r="FQ56">
            <v>0</v>
          </cell>
          <cell r="FR56">
            <v>2020.682</v>
          </cell>
          <cell r="FS56">
            <v>1892.0920000000001</v>
          </cell>
          <cell r="FT56">
            <v>72.739999999999995</v>
          </cell>
          <cell r="FU56">
            <v>55.85</v>
          </cell>
          <cell r="FV56">
            <v>202321</v>
          </cell>
          <cell r="FW56">
            <v>0</v>
          </cell>
          <cell r="FX56">
            <v>202321</v>
          </cell>
          <cell r="FZ56">
            <v>1199.2375608699999</v>
          </cell>
          <cell r="GA56">
            <v>0</v>
          </cell>
          <cell r="GB56">
            <v>36.483000000000004</v>
          </cell>
          <cell r="GC56">
            <v>0</v>
          </cell>
          <cell r="GD56">
            <v>545.12599999999998</v>
          </cell>
          <cell r="GE56">
            <v>545.12599999999998</v>
          </cell>
          <cell r="GF56">
            <v>0</v>
          </cell>
          <cell r="GG56">
            <v>0</v>
          </cell>
          <cell r="GH56">
            <v>13857</v>
          </cell>
          <cell r="GI56">
            <v>0</v>
          </cell>
          <cell r="GJ56">
            <v>13857</v>
          </cell>
          <cell r="GK56">
            <v>8308.9885183167862</v>
          </cell>
          <cell r="GL56">
            <v>0</v>
          </cell>
          <cell r="GM56">
            <v>81.175999999999988</v>
          </cell>
          <cell r="GN56">
            <v>0</v>
          </cell>
          <cell r="GO56">
            <v>1379.5060000000001</v>
          </cell>
          <cell r="GP56">
            <v>0</v>
          </cell>
          <cell r="GQ56">
            <v>0</v>
          </cell>
          <cell r="GR56">
            <v>0</v>
          </cell>
          <cell r="GS56">
            <v>164119</v>
          </cell>
          <cell r="GT56">
            <v>0</v>
          </cell>
          <cell r="GU56">
            <v>164119</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8308.9885183167862</v>
          </cell>
          <cell r="ID56">
            <v>0</v>
          </cell>
          <cell r="IE56">
            <v>81.175999999999988</v>
          </cell>
          <cell r="IF56">
            <v>0</v>
          </cell>
          <cell r="IG56">
            <v>1379.5060000000001</v>
          </cell>
          <cell r="IH56">
            <v>0</v>
          </cell>
          <cell r="II56">
            <v>0</v>
          </cell>
          <cell r="IJ56">
            <v>0</v>
          </cell>
          <cell r="IK56">
            <v>164119</v>
          </cell>
          <cell r="IL56">
            <v>0</v>
          </cell>
          <cell r="IM56">
            <v>164119</v>
          </cell>
          <cell r="IN56">
            <v>0</v>
          </cell>
          <cell r="IO56">
            <v>0</v>
          </cell>
          <cell r="IP56">
            <v>0</v>
          </cell>
          <cell r="IQ56">
            <v>0</v>
          </cell>
          <cell r="IR56">
            <v>0</v>
          </cell>
          <cell r="IS56">
            <v>0</v>
          </cell>
          <cell r="IT56">
            <v>0</v>
          </cell>
          <cell r="IU56">
            <v>0</v>
          </cell>
          <cell r="IV56">
            <v>0</v>
          </cell>
          <cell r="IW56">
            <v>0</v>
          </cell>
          <cell r="IX56">
            <v>0</v>
          </cell>
          <cell r="IY56">
            <v>121.90338826000001</v>
          </cell>
          <cell r="IZ56">
            <v>0</v>
          </cell>
          <cell r="JA56">
            <v>0</v>
          </cell>
          <cell r="JB56">
            <v>0</v>
          </cell>
          <cell r="JC56">
            <v>0</v>
          </cell>
          <cell r="JD56">
            <v>0</v>
          </cell>
          <cell r="JE56">
            <v>0</v>
          </cell>
          <cell r="JF56">
            <v>0</v>
          </cell>
          <cell r="JG56">
            <v>273</v>
          </cell>
          <cell r="JH56">
            <v>0</v>
          </cell>
          <cell r="JI56">
            <v>273</v>
          </cell>
          <cell r="JJ56">
            <v>6.3401916800000002</v>
          </cell>
          <cell r="JK56">
            <v>0</v>
          </cell>
          <cell r="JL56">
            <v>0</v>
          </cell>
          <cell r="JM56">
            <v>0</v>
          </cell>
          <cell r="JN56">
            <v>0</v>
          </cell>
          <cell r="JO56">
            <v>0</v>
          </cell>
          <cell r="JP56">
            <v>0</v>
          </cell>
          <cell r="JQ56">
            <v>0</v>
          </cell>
          <cell r="JR56">
            <v>22</v>
          </cell>
          <cell r="JS56">
            <v>0</v>
          </cell>
          <cell r="JT56">
            <v>22</v>
          </cell>
          <cell r="JU56">
            <v>115.56319658000001</v>
          </cell>
          <cell r="JV56">
            <v>0</v>
          </cell>
          <cell r="JW56">
            <v>0</v>
          </cell>
          <cell r="JX56">
            <v>0</v>
          </cell>
          <cell r="JY56">
            <v>0</v>
          </cell>
          <cell r="JZ56">
            <v>0</v>
          </cell>
          <cell r="KA56">
            <v>0</v>
          </cell>
          <cell r="KB56">
            <v>0</v>
          </cell>
          <cell r="KC56">
            <v>251</v>
          </cell>
          <cell r="KD56">
            <v>0</v>
          </cell>
          <cell r="KE56">
            <v>251</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115.56319658000001</v>
          </cell>
          <cell r="LC56">
            <v>0</v>
          </cell>
          <cell r="LD56">
            <v>0</v>
          </cell>
          <cell r="LE56">
            <v>0</v>
          </cell>
          <cell r="LF56">
            <v>0</v>
          </cell>
          <cell r="LG56">
            <v>0</v>
          </cell>
          <cell r="LH56">
            <v>0</v>
          </cell>
          <cell r="LI56">
            <v>0</v>
          </cell>
          <cell r="LJ56">
            <v>251</v>
          </cell>
          <cell r="LK56">
            <v>0</v>
          </cell>
          <cell r="LL56">
            <v>251</v>
          </cell>
          <cell r="LQ56">
            <v>0</v>
          </cell>
          <cell r="LR56">
            <v>0</v>
          </cell>
          <cell r="LS56">
            <v>0</v>
          </cell>
          <cell r="LT56">
            <v>0</v>
          </cell>
          <cell r="LU56">
            <v>0</v>
          </cell>
          <cell r="LX56">
            <v>0</v>
          </cell>
          <cell r="LY56">
            <v>0</v>
          </cell>
          <cell r="LZ56">
            <v>0</v>
          </cell>
          <cell r="MA56">
            <v>0</v>
          </cell>
          <cell r="MB56">
            <v>0</v>
          </cell>
          <cell r="MC56">
            <v>0</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0</v>
          </cell>
          <cell r="MX56">
            <v>0</v>
          </cell>
          <cell r="MY56">
            <v>0</v>
          </cell>
          <cell r="MZ56">
            <v>0</v>
          </cell>
          <cell r="NA56">
            <v>0</v>
          </cell>
          <cell r="NB56">
            <v>0</v>
          </cell>
          <cell r="NC56">
            <v>0</v>
          </cell>
          <cell r="ND56">
            <v>0</v>
          </cell>
          <cell r="NE56">
            <v>0</v>
          </cell>
          <cell r="NF56">
            <v>0</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t="str">
            <v>нд</v>
          </cell>
          <cell r="OM56" t="str">
            <v>нд</v>
          </cell>
          <cell r="ON56" t="str">
            <v>нд</v>
          </cell>
          <cell r="OO56" t="str">
            <v>нд</v>
          </cell>
          <cell r="OP56" t="str">
            <v>нд</v>
          </cell>
          <cell r="OR56" t="str">
            <v>нд</v>
          </cell>
          <cell r="OT56">
            <v>15637.185665075769</v>
          </cell>
        </row>
        <row r="57">
          <cell r="A57" t="str">
            <v>L_Che381_20</v>
          </cell>
          <cell r="B57" t="str">
            <v>1.1.2.3</v>
          </cell>
          <cell r="C57"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 (установка 6115 шт. приборов учета)</v>
          </cell>
          <cell r="D57" t="str">
            <v>L_Che381_20</v>
          </cell>
          <cell r="E57">
            <v>155.90994359943795</v>
          </cell>
          <cell r="H57">
            <v>144.10680641943782</v>
          </cell>
          <cell r="J57">
            <v>75.685649690000133</v>
          </cell>
          <cell r="K57">
            <v>71.368851330000126</v>
          </cell>
          <cell r="L57">
            <v>4.3167983599999999</v>
          </cell>
          <cell r="M57">
            <v>0</v>
          </cell>
          <cell r="N57">
            <v>0</v>
          </cell>
          <cell r="O57">
            <v>3.2591607000000002</v>
          </cell>
          <cell r="P57">
            <v>0</v>
          </cell>
          <cell r="Q57">
            <v>1.0576376599999997</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t="str">
            <v/>
          </cell>
          <cell r="BC57" t="str">
            <v/>
          </cell>
          <cell r="BD57" t="str">
            <v/>
          </cell>
          <cell r="BE57" t="str">
            <v/>
          </cell>
          <cell r="BF57">
            <v>0</v>
          </cell>
          <cell r="BG57">
            <v>59.565714149999998</v>
          </cell>
          <cell r="BH57">
            <v>0</v>
          </cell>
          <cell r="BI57">
            <v>0</v>
          </cell>
          <cell r="BJ57">
            <v>0</v>
          </cell>
          <cell r="BK57">
            <v>0</v>
          </cell>
          <cell r="BL57">
            <v>59.565714149999998</v>
          </cell>
          <cell r="BM57">
            <v>0</v>
          </cell>
          <cell r="BN57">
            <v>0</v>
          </cell>
          <cell r="BO57">
            <v>0</v>
          </cell>
          <cell r="BP57">
            <v>0</v>
          </cell>
          <cell r="BQ57">
            <v>0</v>
          </cell>
          <cell r="BR57">
            <v>0</v>
          </cell>
          <cell r="BS57">
            <v>59.565714149999998</v>
          </cell>
          <cell r="BT57">
            <v>0</v>
          </cell>
          <cell r="BU57">
            <v>0</v>
          </cell>
          <cell r="BV57">
            <v>0</v>
          </cell>
          <cell r="BW57">
            <v>0</v>
          </cell>
          <cell r="BX57">
            <v>59.565714149999998</v>
          </cell>
          <cell r="BY57">
            <v>0</v>
          </cell>
          <cell r="BZ57">
            <v>0</v>
          </cell>
          <cell r="CA57">
            <v>0</v>
          </cell>
          <cell r="CB57">
            <v>0</v>
          </cell>
          <cell r="CC57">
            <v>0</v>
          </cell>
          <cell r="CD57">
            <v>0</v>
          </cell>
          <cell r="CE57">
            <v>0</v>
          </cell>
          <cell r="CF57">
            <v>0</v>
          </cell>
          <cell r="CG57">
            <v>0</v>
          </cell>
          <cell r="CH57">
            <v>0</v>
          </cell>
          <cell r="CI57">
            <v>0</v>
          </cell>
          <cell r="CJ57">
            <v>0</v>
          </cell>
          <cell r="CK57">
            <v>59.565714149999998</v>
          </cell>
          <cell r="CL57">
            <v>0</v>
          </cell>
          <cell r="CM57">
            <v>0</v>
          </cell>
          <cell r="CN57">
            <v>0</v>
          </cell>
          <cell r="CO57">
            <v>0</v>
          </cell>
          <cell r="CP57">
            <v>59.565714149999998</v>
          </cell>
          <cell r="CQ57" t="str">
            <v/>
          </cell>
          <cell r="CR57" t="str">
            <v/>
          </cell>
          <cell r="CS57" t="str">
            <v/>
          </cell>
          <cell r="CT57" t="str">
            <v/>
          </cell>
          <cell r="CU57">
            <v>0</v>
          </cell>
          <cell r="CX57">
            <v>129.92495301286499</v>
          </cell>
          <cell r="CY57">
            <v>6.2518446828648502</v>
          </cell>
          <cell r="CZ57">
            <v>24.707091666666667</v>
          </cell>
          <cell r="DA57">
            <v>79.793341666666663</v>
          </cell>
          <cell r="DB57">
            <v>19.17267499666681</v>
          </cell>
          <cell r="DE57">
            <v>120.74083750286488</v>
          </cell>
          <cell r="DG57">
            <v>14.295108350000115</v>
          </cell>
          <cell r="DH57">
            <v>9.1841155100001117</v>
          </cell>
          <cell r="DI57">
            <v>5.1109928400000033</v>
          </cell>
          <cell r="DJ57">
            <v>0</v>
          </cell>
          <cell r="DK57">
            <v>0</v>
          </cell>
          <cell r="DL57">
            <v>0</v>
          </cell>
          <cell r="DM57">
            <v>5.1109928399999998</v>
          </cell>
          <cell r="DN57">
            <v>0</v>
          </cell>
          <cell r="DS57">
            <v>0</v>
          </cell>
          <cell r="DT57">
            <v>0</v>
          </cell>
          <cell r="DU57">
            <v>0</v>
          </cell>
          <cell r="DV57">
            <v>0</v>
          </cell>
          <cell r="DW57">
            <v>0</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v>2</v>
          </cell>
          <cell r="FI57">
            <v>3</v>
          </cell>
          <cell r="FJ57">
            <v>4</v>
          </cell>
          <cell r="FK57" t="str">
            <v>2 3 4</v>
          </cell>
          <cell r="FN57">
            <v>129.92495301286499</v>
          </cell>
          <cell r="FO57">
            <v>0</v>
          </cell>
          <cell r="FP57">
            <v>0</v>
          </cell>
          <cell r="FQ57">
            <v>0</v>
          </cell>
          <cell r="FR57">
            <v>0</v>
          </cell>
          <cell r="FS57">
            <v>0</v>
          </cell>
          <cell r="FT57">
            <v>0</v>
          </cell>
          <cell r="FU57">
            <v>0</v>
          </cell>
          <cell r="FV57">
            <v>6115</v>
          </cell>
          <cell r="FW57">
            <v>0</v>
          </cell>
          <cell r="FX57">
            <v>6115</v>
          </cell>
          <cell r="FZ57">
            <v>120.7408375</v>
          </cell>
          <cell r="GA57">
            <v>0</v>
          </cell>
          <cell r="GB57">
            <v>0</v>
          </cell>
          <cell r="GC57">
            <v>0</v>
          </cell>
          <cell r="GD57">
            <v>0</v>
          </cell>
          <cell r="GE57">
            <v>0</v>
          </cell>
          <cell r="GF57">
            <v>0</v>
          </cell>
          <cell r="GG57">
            <v>0</v>
          </cell>
          <cell r="GH57">
            <v>6124</v>
          </cell>
          <cell r="GI57">
            <v>0</v>
          </cell>
          <cell r="GJ57">
            <v>6124</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0</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2019</v>
          </cell>
          <cell r="OM57">
            <v>2022</v>
          </cell>
          <cell r="ON57">
            <v>2022</v>
          </cell>
          <cell r="OO57">
            <v>2022</v>
          </cell>
          <cell r="OP57">
            <v>0</v>
          </cell>
          <cell r="OR57" t="str">
            <v>нд</v>
          </cell>
          <cell r="OT57">
            <v>155.90994359943795</v>
          </cell>
        </row>
        <row r="58">
          <cell r="A58" t="str">
            <v>L_Che382</v>
          </cell>
          <cell r="B58" t="str">
            <v>1.1.2.3</v>
          </cell>
          <cell r="C58"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38180 шт. приборов учета)</v>
          </cell>
          <cell r="D58" t="str">
            <v>L_Che382</v>
          </cell>
          <cell r="E58">
            <v>1026.4697439784793</v>
          </cell>
          <cell r="H58">
            <v>46.804773978479297</v>
          </cell>
          <cell r="J58">
            <v>979.66497000000004</v>
          </cell>
          <cell r="K58">
            <v>979.66497000000004</v>
          </cell>
          <cell r="L58">
            <v>0</v>
          </cell>
          <cell r="M58">
            <v>0</v>
          </cell>
          <cell r="N58">
            <v>0</v>
          </cell>
          <cell r="O58">
            <v>0</v>
          </cell>
          <cell r="P58">
            <v>0</v>
          </cell>
          <cell r="Q58">
            <v>0</v>
          </cell>
          <cell r="R58">
            <v>979.66496999999981</v>
          </cell>
          <cell r="S58">
            <v>0</v>
          </cell>
          <cell r="T58">
            <v>0</v>
          </cell>
          <cell r="U58">
            <v>0</v>
          </cell>
          <cell r="V58">
            <v>0</v>
          </cell>
          <cell r="W58">
            <v>979.66496999999981</v>
          </cell>
          <cell r="X58">
            <v>80</v>
          </cell>
          <cell r="Y58">
            <v>0</v>
          </cell>
          <cell r="Z58">
            <v>0</v>
          </cell>
          <cell r="AA58">
            <v>0</v>
          </cell>
          <cell r="AB58">
            <v>0</v>
          </cell>
          <cell r="AC58">
            <v>80</v>
          </cell>
          <cell r="AD58">
            <v>235.2</v>
          </cell>
          <cell r="AE58">
            <v>0</v>
          </cell>
          <cell r="AF58">
            <v>0</v>
          </cell>
          <cell r="AG58">
            <v>0</v>
          </cell>
          <cell r="AH58">
            <v>0</v>
          </cell>
          <cell r="AI58">
            <v>235.2</v>
          </cell>
          <cell r="AJ58">
            <v>253.51199999999997</v>
          </cell>
          <cell r="AK58">
            <v>0</v>
          </cell>
          <cell r="AL58">
            <v>0</v>
          </cell>
          <cell r="AM58">
            <v>0</v>
          </cell>
          <cell r="AN58">
            <v>0</v>
          </cell>
          <cell r="AO58">
            <v>253.51199999999997</v>
          </cell>
          <cell r="AP58">
            <v>410.95296999999982</v>
          </cell>
          <cell r="AQ58">
            <v>0</v>
          </cell>
          <cell r="AR58">
            <v>0</v>
          </cell>
          <cell r="AS58">
            <v>0</v>
          </cell>
          <cell r="AT58">
            <v>0</v>
          </cell>
          <cell r="AU58">
            <v>410.95296999999982</v>
          </cell>
          <cell r="AV58">
            <v>235.2</v>
          </cell>
          <cell r="AW58">
            <v>0</v>
          </cell>
          <cell r="AX58">
            <v>0</v>
          </cell>
          <cell r="AY58">
            <v>0</v>
          </cell>
          <cell r="AZ58">
            <v>0</v>
          </cell>
          <cell r="BA58">
            <v>235.2</v>
          </cell>
          <cell r="BB58">
            <v>1</v>
          </cell>
          <cell r="BC58" t="str">
            <v/>
          </cell>
          <cell r="BD58">
            <v>3</v>
          </cell>
          <cell r="BE58" t="str">
            <v/>
          </cell>
          <cell r="BF58" t="str">
            <v>1 3</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855.39145331539942</v>
          </cell>
          <cell r="CY58">
            <v>39.003978315399401</v>
          </cell>
          <cell r="CZ58">
            <v>165.77794166666666</v>
          </cell>
          <cell r="DA58">
            <v>542.61479999999995</v>
          </cell>
          <cell r="DB58">
            <v>107.99473333333341</v>
          </cell>
          <cell r="DE58">
            <v>39.003978315399401</v>
          </cell>
          <cell r="DG58">
            <v>816.38747499999999</v>
          </cell>
          <cell r="DH58">
            <v>816.38747499999999</v>
          </cell>
          <cell r="DI58">
            <v>0</v>
          </cell>
          <cell r="DJ58">
            <v>0</v>
          </cell>
          <cell r="DK58">
            <v>0</v>
          </cell>
          <cell r="DL58">
            <v>0</v>
          </cell>
          <cell r="DM58">
            <v>0</v>
          </cell>
          <cell r="DN58">
            <v>816.38747499999999</v>
          </cell>
          <cell r="DS58">
            <v>120</v>
          </cell>
          <cell r="DT58">
            <v>200</v>
          </cell>
          <cell r="DU58">
            <v>210</v>
          </cell>
          <cell r="DV58">
            <v>286.38747499999999</v>
          </cell>
          <cell r="DW58">
            <v>200</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v>2</v>
          </cell>
          <cell r="FI58">
            <v>3</v>
          </cell>
          <cell r="FJ58" t="str">
            <v/>
          </cell>
          <cell r="FK58" t="str">
            <v>2 3</v>
          </cell>
          <cell r="FN58">
            <v>855.39145331539942</v>
          </cell>
          <cell r="FO58">
            <v>0</v>
          </cell>
          <cell r="FP58">
            <v>0</v>
          </cell>
          <cell r="FQ58">
            <v>0</v>
          </cell>
          <cell r="FR58">
            <v>0</v>
          </cell>
          <cell r="FS58">
            <v>0</v>
          </cell>
          <cell r="FT58">
            <v>0</v>
          </cell>
          <cell r="FU58">
            <v>0</v>
          </cell>
          <cell r="FV58">
            <v>38180</v>
          </cell>
          <cell r="FW58">
            <v>0</v>
          </cell>
          <cell r="FX58">
            <v>38180</v>
          </cell>
          <cell r="FZ58">
            <v>0</v>
          </cell>
          <cell r="GA58">
            <v>0</v>
          </cell>
          <cell r="GB58">
            <v>0</v>
          </cell>
          <cell r="GC58">
            <v>0</v>
          </cell>
          <cell r="GD58">
            <v>0</v>
          </cell>
          <cell r="GE58">
            <v>0</v>
          </cell>
          <cell r="GF58">
            <v>0</v>
          </cell>
          <cell r="GG58">
            <v>0</v>
          </cell>
          <cell r="GH58">
            <v>0</v>
          </cell>
          <cell r="GI58">
            <v>0</v>
          </cell>
          <cell r="GJ58">
            <v>0</v>
          </cell>
          <cell r="GK58">
            <v>855.39145331539942</v>
          </cell>
          <cell r="GL58">
            <v>0</v>
          </cell>
          <cell r="GM58">
            <v>0</v>
          </cell>
          <cell r="GN58">
            <v>0</v>
          </cell>
          <cell r="GO58">
            <v>0</v>
          </cell>
          <cell r="GP58">
            <v>0</v>
          </cell>
          <cell r="GQ58">
            <v>0</v>
          </cell>
          <cell r="GR58">
            <v>0</v>
          </cell>
          <cell r="GS58">
            <v>38180</v>
          </cell>
          <cell r="GT58">
            <v>0</v>
          </cell>
          <cell r="GU58">
            <v>38180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855.39145331539942</v>
          </cell>
          <cell r="ID58">
            <v>0</v>
          </cell>
          <cell r="IE58">
            <v>0</v>
          </cell>
          <cell r="IF58">
            <v>0</v>
          </cell>
          <cell r="IG58">
            <v>0</v>
          </cell>
          <cell r="IH58">
            <v>0</v>
          </cell>
          <cell r="II58">
            <v>0</v>
          </cell>
          <cell r="IJ58">
            <v>0</v>
          </cell>
          <cell r="IK58">
            <v>38180</v>
          </cell>
          <cell r="IL58">
            <v>0</v>
          </cell>
          <cell r="IM58">
            <v>38180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2019</v>
          </cell>
          <cell r="OM58">
            <v>2023</v>
          </cell>
          <cell r="ON58">
            <v>2023</v>
          </cell>
          <cell r="OO58">
            <v>2023</v>
          </cell>
          <cell r="OP58" t="str">
            <v>с</v>
          </cell>
          <cell r="OR58" t="str">
            <v>нд</v>
          </cell>
          <cell r="OT58">
            <v>1026.4697439784793</v>
          </cell>
        </row>
        <row r="59">
          <cell r="A59" t="str">
            <v>M_Che383</v>
          </cell>
          <cell r="B59" t="str">
            <v>1.1.2.3</v>
          </cell>
          <cell r="C59" t="str">
            <v>Модернизация средств учета электроэнергии в рамках "Плана (программы) снижения потерь электрической энергии в электрических сетях Грозненских РЭС АО "Чеченэнерго" (установка 26175 шт. приборов учета)</v>
          </cell>
          <cell r="D59" t="str">
            <v>M_Che383</v>
          </cell>
          <cell r="E59">
            <v>646.64115892805012</v>
          </cell>
          <cell r="H59">
            <v>32.450582928050281</v>
          </cell>
          <cell r="J59">
            <v>614.19057599999985</v>
          </cell>
          <cell r="K59">
            <v>614.19057599999985</v>
          </cell>
          <cell r="L59">
            <v>0</v>
          </cell>
          <cell r="M59">
            <v>0</v>
          </cell>
          <cell r="N59">
            <v>0</v>
          </cell>
          <cell r="O59">
            <v>0</v>
          </cell>
          <cell r="P59">
            <v>0</v>
          </cell>
          <cell r="Q59">
            <v>0</v>
          </cell>
          <cell r="R59">
            <v>614.19057599999985</v>
          </cell>
          <cell r="S59">
            <v>0</v>
          </cell>
          <cell r="T59">
            <v>0</v>
          </cell>
          <cell r="U59">
            <v>0</v>
          </cell>
          <cell r="V59">
            <v>0</v>
          </cell>
          <cell r="W59">
            <v>614.19057599999985</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614.19057599999985</v>
          </cell>
          <cell r="AQ59">
            <v>0</v>
          </cell>
          <cell r="AR59">
            <v>0</v>
          </cell>
          <cell r="AS59">
            <v>0</v>
          </cell>
          <cell r="AT59">
            <v>0</v>
          </cell>
          <cell r="AU59">
            <v>614.19057599999985</v>
          </cell>
          <cell r="AV59">
            <v>0</v>
          </cell>
          <cell r="AW59">
            <v>0</v>
          </cell>
          <cell r="AX59">
            <v>0</v>
          </cell>
          <cell r="AY59">
            <v>0</v>
          </cell>
          <cell r="AZ59">
            <v>0</v>
          </cell>
          <cell r="BA59">
            <v>0</v>
          </cell>
          <cell r="BB59" t="str">
            <v/>
          </cell>
          <cell r="BC59" t="str">
            <v/>
          </cell>
          <cell r="BD59" t="str">
            <v/>
          </cell>
          <cell r="BE59" t="str">
            <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0</v>
          </cell>
          <cell r="CQ59" t="str">
            <v/>
          </cell>
          <cell r="CR59" t="str">
            <v/>
          </cell>
          <cell r="CS59" t="str">
            <v/>
          </cell>
          <cell r="CT59" t="str">
            <v/>
          </cell>
          <cell r="CU59">
            <v>0</v>
          </cell>
          <cell r="CX59">
            <v>538.8676324400418</v>
          </cell>
          <cell r="CY59">
            <v>27.0421524400419</v>
          </cell>
          <cell r="CZ59">
            <v>102.52868333333333</v>
          </cell>
          <cell r="DA59">
            <v>337.82935833333335</v>
          </cell>
          <cell r="DB59">
            <v>71.46743833333322</v>
          </cell>
          <cell r="DE59">
            <v>27.0421524400419</v>
          </cell>
          <cell r="DG59">
            <v>511.82547999999991</v>
          </cell>
          <cell r="DH59">
            <v>511.82547999999991</v>
          </cell>
          <cell r="DI59">
            <v>0</v>
          </cell>
          <cell r="DJ59">
            <v>0</v>
          </cell>
          <cell r="DK59">
            <v>0</v>
          </cell>
          <cell r="DL59">
            <v>0</v>
          </cell>
          <cell r="DM59">
            <v>0</v>
          </cell>
          <cell r="DN59">
            <v>511.82547999999991</v>
          </cell>
          <cell r="DS59">
            <v>0</v>
          </cell>
          <cell r="DT59">
            <v>0</v>
          </cell>
          <cell r="DU59">
            <v>0</v>
          </cell>
          <cell r="DV59">
            <v>511.82547999999991</v>
          </cell>
          <cell r="DW59">
            <v>0</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t="str">
            <v/>
          </cell>
          <cell r="FK59">
            <v>0</v>
          </cell>
          <cell r="FN59">
            <v>538.8676324400418</v>
          </cell>
          <cell r="FO59">
            <v>0</v>
          </cell>
          <cell r="FP59">
            <v>0</v>
          </cell>
          <cell r="FQ59">
            <v>0</v>
          </cell>
          <cell r="FR59">
            <v>0</v>
          </cell>
          <cell r="FS59">
            <v>0</v>
          </cell>
          <cell r="FT59">
            <v>0</v>
          </cell>
          <cell r="FU59">
            <v>0</v>
          </cell>
          <cell r="FV59">
            <v>26175</v>
          </cell>
          <cell r="FW59">
            <v>0</v>
          </cell>
          <cell r="FX59">
            <v>26175</v>
          </cell>
          <cell r="FZ59">
            <v>0</v>
          </cell>
          <cell r="GA59">
            <v>0</v>
          </cell>
          <cell r="GB59">
            <v>0</v>
          </cell>
          <cell r="GC59">
            <v>0</v>
          </cell>
          <cell r="GD59">
            <v>0</v>
          </cell>
          <cell r="GE59">
            <v>0</v>
          </cell>
          <cell r="GF59">
            <v>0</v>
          </cell>
          <cell r="GG59">
            <v>0</v>
          </cell>
          <cell r="GH59">
            <v>0</v>
          </cell>
          <cell r="GI59">
            <v>0</v>
          </cell>
          <cell r="GJ59">
            <v>0</v>
          </cell>
          <cell r="GK59">
            <v>538.8676324400418</v>
          </cell>
          <cell r="GL59">
            <v>0</v>
          </cell>
          <cell r="GM59">
            <v>0</v>
          </cell>
          <cell r="GN59">
            <v>0</v>
          </cell>
          <cell r="GO59">
            <v>0</v>
          </cell>
          <cell r="GP59">
            <v>0</v>
          </cell>
          <cell r="GQ59">
            <v>0</v>
          </cell>
          <cell r="GR59">
            <v>0</v>
          </cell>
          <cell r="GS59">
            <v>26175</v>
          </cell>
          <cell r="GT59">
            <v>0</v>
          </cell>
          <cell r="GU59">
            <v>26175</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538.8676324400418</v>
          </cell>
          <cell r="ID59">
            <v>0</v>
          </cell>
          <cell r="IE59">
            <v>0</v>
          </cell>
          <cell r="IF59">
            <v>0</v>
          </cell>
          <cell r="IG59">
            <v>0</v>
          </cell>
          <cell r="IH59">
            <v>0</v>
          </cell>
          <cell r="II59">
            <v>0</v>
          </cell>
          <cell r="IJ59">
            <v>0</v>
          </cell>
          <cell r="IK59">
            <v>26175</v>
          </cell>
          <cell r="IL59">
            <v>0</v>
          </cell>
          <cell r="IM59">
            <v>26175</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2019</v>
          </cell>
          <cell r="OM59">
            <v>2023</v>
          </cell>
          <cell r="ON59">
            <v>2023</v>
          </cell>
          <cell r="OO59">
            <v>2023</v>
          </cell>
          <cell r="OP59" t="str">
            <v>с</v>
          </cell>
          <cell r="OR59" t="str">
            <v>нд</v>
          </cell>
          <cell r="OT59">
            <v>646.64115892805012</v>
          </cell>
        </row>
        <row r="60">
          <cell r="A60" t="str">
            <v>L_Che384</v>
          </cell>
          <cell r="B60" t="str">
            <v>1.1.2.3</v>
          </cell>
          <cell r="C60"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(12984 шт. приборов учета)</v>
          </cell>
          <cell r="D60" t="str">
            <v>L_Che384</v>
          </cell>
          <cell r="E60">
            <v>329.32301632495302</v>
          </cell>
          <cell r="H60">
            <v>17.5780386389531</v>
          </cell>
          <cell r="J60">
            <v>313.17270999599992</v>
          </cell>
          <cell r="K60">
            <v>313.17270999599992</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1.4277323099999999</v>
          </cell>
          <cell r="BH60">
            <v>0</v>
          </cell>
          <cell r="BI60">
            <v>0</v>
          </cell>
          <cell r="BJ60">
            <v>1.1897769249999999</v>
          </cell>
          <cell r="BK60">
            <v>0</v>
          </cell>
          <cell r="BL60">
            <v>0.23795538500000002</v>
          </cell>
          <cell r="BM60">
            <v>1.4277323099999999</v>
          </cell>
          <cell r="BN60">
            <v>0</v>
          </cell>
          <cell r="BO60">
            <v>0</v>
          </cell>
          <cell r="BP60">
            <v>1.1897769249999999</v>
          </cell>
          <cell r="BQ60">
            <v>0</v>
          </cell>
          <cell r="BR60">
            <v>0.23795538500000002</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274.43584693746084</v>
          </cell>
          <cell r="CY60">
            <v>13.4585886074609</v>
          </cell>
          <cell r="CZ60">
            <v>51.029816666666669</v>
          </cell>
          <cell r="DA60">
            <v>169.09745000000001</v>
          </cell>
          <cell r="DB60">
            <v>40.849991663333256</v>
          </cell>
          <cell r="DE60">
            <v>253.2958844374609</v>
          </cell>
          <cell r="DG60">
            <v>260.97725832999993</v>
          </cell>
          <cell r="DH60">
            <v>22.604940039999946</v>
          </cell>
          <cell r="DI60">
            <v>238.37231828999998</v>
          </cell>
          <cell r="DJ60">
            <v>0</v>
          </cell>
          <cell r="DK60">
            <v>47.305939889999998</v>
          </cell>
          <cell r="DL60">
            <v>151.49414768999998</v>
          </cell>
          <cell r="DM60">
            <v>39.572230709999999</v>
          </cell>
          <cell r="DN60">
            <v>0</v>
          </cell>
          <cell r="DS60">
            <v>0</v>
          </cell>
          <cell r="DT60">
            <v>0</v>
          </cell>
          <cell r="DU60">
            <v>0</v>
          </cell>
          <cell r="DV60">
            <v>0</v>
          </cell>
          <cell r="DW60">
            <v>0</v>
          </cell>
          <cell r="DX60">
            <v>1</v>
          </cell>
          <cell r="DY60" t="str">
            <v/>
          </cell>
          <cell r="DZ60" t="str">
            <v/>
          </cell>
          <cell r="EA60" t="str">
            <v/>
          </cell>
          <cell r="EB60" t="str">
            <v>1</v>
          </cell>
          <cell r="EC60">
            <v>1.46497754</v>
          </cell>
          <cell r="ED60">
            <v>0</v>
          </cell>
          <cell r="EE60">
            <v>0</v>
          </cell>
          <cell r="EF60">
            <v>0</v>
          </cell>
          <cell r="EG60">
            <v>1.46497754</v>
          </cell>
          <cell r="EH60">
            <v>1.46497754</v>
          </cell>
          <cell r="EI60">
            <v>0</v>
          </cell>
          <cell r="EJ60">
            <v>0</v>
          </cell>
          <cell r="EK60">
            <v>0</v>
          </cell>
          <cell r="EL60">
            <v>1.46497754</v>
          </cell>
          <cell r="EM60">
            <v>0</v>
          </cell>
          <cell r="EN60">
            <v>0</v>
          </cell>
          <cell r="EO60">
            <v>0</v>
          </cell>
          <cell r="EP60">
            <v>0</v>
          </cell>
          <cell r="EQ60">
            <v>0</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v>1</v>
          </cell>
          <cell r="FH60">
            <v>2</v>
          </cell>
          <cell r="FI60">
            <v>3</v>
          </cell>
          <cell r="FJ60" t="str">
            <v/>
          </cell>
          <cell r="FK60" t="str">
            <v>1 2 3</v>
          </cell>
          <cell r="FN60">
            <v>274.43584693746084</v>
          </cell>
          <cell r="FO60">
            <v>0</v>
          </cell>
          <cell r="FP60">
            <v>0</v>
          </cell>
          <cell r="FQ60">
            <v>0</v>
          </cell>
          <cell r="FR60">
            <v>0</v>
          </cell>
          <cell r="FS60">
            <v>0</v>
          </cell>
          <cell r="FT60">
            <v>0</v>
          </cell>
          <cell r="FU60">
            <v>0</v>
          </cell>
          <cell r="FV60">
            <v>12984</v>
          </cell>
          <cell r="FW60">
            <v>0</v>
          </cell>
          <cell r="FX60">
            <v>12984</v>
          </cell>
          <cell r="FZ60">
            <v>233.20829112999999</v>
          </cell>
          <cell r="GA60">
            <v>0</v>
          </cell>
          <cell r="GB60">
            <v>0</v>
          </cell>
          <cell r="GC60">
            <v>0</v>
          </cell>
          <cell r="GD60">
            <v>0</v>
          </cell>
          <cell r="GE60">
            <v>0</v>
          </cell>
          <cell r="GF60">
            <v>0</v>
          </cell>
          <cell r="GG60">
            <v>0</v>
          </cell>
          <cell r="GH60">
            <v>7644</v>
          </cell>
          <cell r="GI60">
            <v>0</v>
          </cell>
          <cell r="GJ60">
            <v>7644</v>
          </cell>
          <cell r="GK60">
            <v>0</v>
          </cell>
          <cell r="GL60">
            <v>0</v>
          </cell>
          <cell r="GM60">
            <v>0</v>
          </cell>
          <cell r="GN60">
            <v>0</v>
          </cell>
          <cell r="GO60">
            <v>0</v>
          </cell>
          <cell r="GP60">
            <v>0</v>
          </cell>
          <cell r="GQ60">
            <v>0</v>
          </cell>
          <cell r="GR60">
            <v>0</v>
          </cell>
          <cell r="GS60">
            <v>0</v>
          </cell>
          <cell r="GT60">
            <v>0</v>
          </cell>
          <cell r="GU60">
            <v>0</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0</v>
          </cell>
          <cell r="ID60">
            <v>0</v>
          </cell>
          <cell r="IE60">
            <v>0</v>
          </cell>
          <cell r="IF60">
            <v>0</v>
          </cell>
          <cell r="IG60">
            <v>0</v>
          </cell>
          <cell r="IH60">
            <v>0</v>
          </cell>
          <cell r="II60">
            <v>0</v>
          </cell>
          <cell r="IJ60">
            <v>0</v>
          </cell>
          <cell r="IK60">
            <v>0</v>
          </cell>
          <cell r="IL60">
            <v>0</v>
          </cell>
          <cell r="IM60">
            <v>0</v>
          </cell>
          <cell r="IN60">
            <v>0</v>
          </cell>
          <cell r="IO60">
            <v>0</v>
          </cell>
          <cell r="IP60">
            <v>0</v>
          </cell>
          <cell r="IQ60">
            <v>0</v>
          </cell>
          <cell r="IR60">
            <v>0</v>
          </cell>
          <cell r="IS60">
            <v>0</v>
          </cell>
          <cell r="IT60">
            <v>0</v>
          </cell>
          <cell r="IU60">
            <v>0</v>
          </cell>
          <cell r="IV60">
            <v>0</v>
          </cell>
          <cell r="IW60">
            <v>0</v>
          </cell>
          <cell r="IX60">
            <v>0</v>
          </cell>
          <cell r="IY60">
            <v>0</v>
          </cell>
          <cell r="IZ60">
            <v>0</v>
          </cell>
          <cell r="JA60">
            <v>0</v>
          </cell>
          <cell r="JB60">
            <v>0</v>
          </cell>
          <cell r="JC60">
            <v>0</v>
          </cell>
          <cell r="JD60">
            <v>0</v>
          </cell>
          <cell r="JE60">
            <v>0</v>
          </cell>
          <cell r="JF60">
            <v>0</v>
          </cell>
          <cell r="JG60">
            <v>0</v>
          </cell>
          <cell r="JH60">
            <v>0</v>
          </cell>
          <cell r="JI60">
            <v>0</v>
          </cell>
          <cell r="JJ60">
            <v>0</v>
          </cell>
          <cell r="JK60">
            <v>0</v>
          </cell>
          <cell r="JL60">
            <v>0</v>
          </cell>
          <cell r="JM60">
            <v>0</v>
          </cell>
          <cell r="JN60">
            <v>0</v>
          </cell>
          <cell r="JO60">
            <v>0</v>
          </cell>
          <cell r="JP60">
            <v>0</v>
          </cell>
          <cell r="JQ60">
            <v>0</v>
          </cell>
          <cell r="JR60">
            <v>0</v>
          </cell>
          <cell r="JS60">
            <v>0</v>
          </cell>
          <cell r="JT60">
            <v>0</v>
          </cell>
          <cell r="JU60">
            <v>0</v>
          </cell>
          <cell r="JV60">
            <v>0</v>
          </cell>
          <cell r="JW60">
            <v>0</v>
          </cell>
          <cell r="JX60">
            <v>0</v>
          </cell>
          <cell r="JY60">
            <v>0</v>
          </cell>
          <cell r="JZ60">
            <v>0</v>
          </cell>
          <cell r="KA60">
            <v>0</v>
          </cell>
          <cell r="KB60">
            <v>0</v>
          </cell>
          <cell r="KC60">
            <v>0</v>
          </cell>
          <cell r="KD60">
            <v>0</v>
          </cell>
          <cell r="KE60">
            <v>0</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2019</v>
          </cell>
          <cell r="OM60">
            <v>2022</v>
          </cell>
          <cell r="ON60">
            <v>2022</v>
          </cell>
          <cell r="OO60">
            <v>2022</v>
          </cell>
          <cell r="OP60" t="str">
            <v>с</v>
          </cell>
          <cell r="OR60" t="str">
            <v>нд</v>
          </cell>
          <cell r="OT60">
            <v>329.32301632495302</v>
          </cell>
        </row>
        <row r="61">
          <cell r="A61" t="str">
            <v>M_Che385</v>
          </cell>
          <cell r="B61" t="str">
            <v>1.1.2.3</v>
          </cell>
          <cell r="C61" t="str">
            <v>Модернизация средств учета электроэнергии в рамках "Плана (программы) снижения потерь электрической энергии в электрических сетях Гудермесских РЭС АО "Чеченэнерго" (установка 17332 шт. приборов учета)</v>
          </cell>
          <cell r="D61" t="str">
            <v>M_Che385</v>
          </cell>
          <cell r="E61">
            <v>424.05068628482456</v>
          </cell>
          <cell r="H61">
            <v>21.552306280824958</v>
          </cell>
          <cell r="J61">
            <v>402.49838000399961</v>
          </cell>
          <cell r="K61">
            <v>402.49838000399961</v>
          </cell>
          <cell r="L61">
            <v>0</v>
          </cell>
          <cell r="M61">
            <v>0</v>
          </cell>
          <cell r="N61">
            <v>0</v>
          </cell>
          <cell r="O61">
            <v>0</v>
          </cell>
          <cell r="P61">
            <v>0</v>
          </cell>
          <cell r="Q61">
            <v>0</v>
          </cell>
          <cell r="R61">
            <v>402.49838000399961</v>
          </cell>
          <cell r="S61">
            <v>0</v>
          </cell>
          <cell r="T61">
            <v>0</v>
          </cell>
          <cell r="U61">
            <v>0</v>
          </cell>
          <cell r="V61">
            <v>0</v>
          </cell>
          <cell r="W61">
            <v>402.49838000399961</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402.49838000399961</v>
          </cell>
          <cell r="AQ61">
            <v>0</v>
          </cell>
          <cell r="AR61">
            <v>0</v>
          </cell>
          <cell r="AS61">
            <v>0</v>
          </cell>
          <cell r="AT61">
            <v>0</v>
          </cell>
          <cell r="AU61">
            <v>402.49838000399961</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353.37557190402049</v>
          </cell>
          <cell r="CY61">
            <v>17.960255234020799</v>
          </cell>
          <cell r="CZ61">
            <v>66.200099999999992</v>
          </cell>
          <cell r="DA61">
            <v>216.86120000000003</v>
          </cell>
          <cell r="DB61">
            <v>52.354016669999673</v>
          </cell>
          <cell r="DE61">
            <v>17.960255234020799</v>
          </cell>
          <cell r="DG61">
            <v>335.4153166699997</v>
          </cell>
          <cell r="DH61">
            <v>335.4153166699997</v>
          </cell>
          <cell r="DI61">
            <v>0</v>
          </cell>
          <cell r="DJ61">
            <v>0</v>
          </cell>
          <cell r="DK61">
            <v>0</v>
          </cell>
          <cell r="DL61">
            <v>0</v>
          </cell>
          <cell r="DM61">
            <v>0</v>
          </cell>
          <cell r="DN61">
            <v>335.4153166699997</v>
          </cell>
          <cell r="DS61">
            <v>0</v>
          </cell>
          <cell r="DT61">
            <v>0</v>
          </cell>
          <cell r="DU61">
            <v>0</v>
          </cell>
          <cell r="DV61">
            <v>335.4153166699997</v>
          </cell>
          <cell r="DW61">
            <v>0</v>
          </cell>
          <cell r="DX61" t="str">
            <v/>
          </cell>
          <cell r="DY61" t="str">
            <v/>
          </cell>
          <cell r="DZ61" t="str">
            <v/>
          </cell>
          <cell r="EA61" t="str">
            <v/>
          </cell>
          <cell r="EB61">
            <v>0</v>
          </cell>
          <cell r="EC61">
            <v>0</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t="str">
            <v/>
          </cell>
          <cell r="FK61">
            <v>0</v>
          </cell>
          <cell r="FN61">
            <v>353.37557190402049</v>
          </cell>
          <cell r="FO61">
            <v>0</v>
          </cell>
          <cell r="FP61">
            <v>0</v>
          </cell>
          <cell r="FQ61">
            <v>0</v>
          </cell>
          <cell r="FR61">
            <v>0</v>
          </cell>
          <cell r="FS61">
            <v>0</v>
          </cell>
          <cell r="FT61">
            <v>0</v>
          </cell>
          <cell r="FU61">
            <v>0</v>
          </cell>
          <cell r="FV61">
            <v>17332</v>
          </cell>
          <cell r="FW61">
            <v>0</v>
          </cell>
          <cell r="FX61">
            <v>17332</v>
          </cell>
          <cell r="FZ61">
            <v>0</v>
          </cell>
          <cell r="GA61">
            <v>0</v>
          </cell>
          <cell r="GB61">
            <v>0</v>
          </cell>
          <cell r="GC61">
            <v>0</v>
          </cell>
          <cell r="GD61">
            <v>0</v>
          </cell>
          <cell r="GE61">
            <v>0</v>
          </cell>
          <cell r="GF61">
            <v>0</v>
          </cell>
          <cell r="GG61">
            <v>0</v>
          </cell>
          <cell r="GH61">
            <v>0</v>
          </cell>
          <cell r="GI61">
            <v>0</v>
          </cell>
          <cell r="GJ61">
            <v>0</v>
          </cell>
          <cell r="GK61">
            <v>353.37557190402049</v>
          </cell>
          <cell r="GL61">
            <v>0</v>
          </cell>
          <cell r="GM61">
            <v>0</v>
          </cell>
          <cell r="GN61">
            <v>0</v>
          </cell>
          <cell r="GO61">
            <v>0</v>
          </cell>
          <cell r="GP61">
            <v>0</v>
          </cell>
          <cell r="GQ61">
            <v>0</v>
          </cell>
          <cell r="GR61">
            <v>0</v>
          </cell>
          <cell r="GS61">
            <v>17332</v>
          </cell>
          <cell r="GT61">
            <v>0</v>
          </cell>
          <cell r="GU61">
            <v>17332</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353.37557190402049</v>
          </cell>
          <cell r="ID61">
            <v>0</v>
          </cell>
          <cell r="IE61">
            <v>0</v>
          </cell>
          <cell r="IF61">
            <v>0</v>
          </cell>
          <cell r="IG61">
            <v>0</v>
          </cell>
          <cell r="IH61">
            <v>0</v>
          </cell>
          <cell r="II61">
            <v>0</v>
          </cell>
          <cell r="IJ61">
            <v>0</v>
          </cell>
          <cell r="IK61">
            <v>17332</v>
          </cell>
          <cell r="IL61">
            <v>0</v>
          </cell>
          <cell r="IM61">
            <v>17332</v>
          </cell>
          <cell r="IN61">
            <v>0</v>
          </cell>
          <cell r="IO61">
            <v>0</v>
          </cell>
          <cell r="IP61">
            <v>0</v>
          </cell>
          <cell r="IQ61">
            <v>0</v>
          </cell>
          <cell r="IR61">
            <v>0</v>
          </cell>
          <cell r="IS61">
            <v>0</v>
          </cell>
          <cell r="IT61">
            <v>0</v>
          </cell>
          <cell r="IU61">
            <v>0</v>
          </cell>
          <cell r="IV61">
            <v>0</v>
          </cell>
          <cell r="IW61">
            <v>0</v>
          </cell>
          <cell r="IX61">
            <v>0</v>
          </cell>
          <cell r="IY61">
            <v>0</v>
          </cell>
          <cell r="IZ61">
            <v>0</v>
          </cell>
          <cell r="JA61">
            <v>0</v>
          </cell>
          <cell r="JB61">
            <v>0</v>
          </cell>
          <cell r="JC61">
            <v>0</v>
          </cell>
          <cell r="JD61">
            <v>0</v>
          </cell>
          <cell r="JE61">
            <v>0</v>
          </cell>
          <cell r="JF61">
            <v>0</v>
          </cell>
          <cell r="JG61">
            <v>0</v>
          </cell>
          <cell r="JH61">
            <v>0</v>
          </cell>
          <cell r="JI61">
            <v>0</v>
          </cell>
          <cell r="JJ61">
            <v>0</v>
          </cell>
          <cell r="JK61">
            <v>0</v>
          </cell>
          <cell r="JL61">
            <v>0</v>
          </cell>
          <cell r="JM61">
            <v>0</v>
          </cell>
          <cell r="JN61">
            <v>0</v>
          </cell>
          <cell r="JO61">
            <v>0</v>
          </cell>
          <cell r="JP61">
            <v>0</v>
          </cell>
          <cell r="JQ61">
            <v>0</v>
          </cell>
          <cell r="JR61">
            <v>0</v>
          </cell>
          <cell r="JS61">
            <v>0</v>
          </cell>
          <cell r="JT61">
            <v>0</v>
          </cell>
          <cell r="JU61">
            <v>0</v>
          </cell>
          <cell r="JV61">
            <v>0</v>
          </cell>
          <cell r="JW61">
            <v>0</v>
          </cell>
          <cell r="JX61">
            <v>0</v>
          </cell>
          <cell r="JY61">
            <v>0</v>
          </cell>
          <cell r="JZ61">
            <v>0</v>
          </cell>
          <cell r="KA61">
            <v>0</v>
          </cell>
          <cell r="KB61">
            <v>0</v>
          </cell>
          <cell r="KC61">
            <v>0</v>
          </cell>
          <cell r="KD61">
            <v>0</v>
          </cell>
          <cell r="KE61">
            <v>0</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2019</v>
          </cell>
          <cell r="OM61">
            <v>2023</v>
          </cell>
          <cell r="ON61">
            <v>2023</v>
          </cell>
          <cell r="OO61">
            <v>2023</v>
          </cell>
          <cell r="OP61" t="str">
            <v>с</v>
          </cell>
          <cell r="OR61" t="str">
            <v>нд</v>
          </cell>
          <cell r="OT61">
            <v>424.05068628482456</v>
          </cell>
        </row>
        <row r="62">
          <cell r="A62" t="str">
            <v>M_Che386</v>
          </cell>
          <cell r="B62" t="str">
            <v>1.1.2.3</v>
          </cell>
          <cell r="C62" t="str">
            <v>Модернизация средств учета электроэнергии в рамках "Плана (программы) снижения потерь электрической энергии в электрических сетях Курчалоевских РЭС АО "Чеченэнерго" (установка 15162 шт. приборов учета)</v>
          </cell>
          <cell r="D62" t="str">
            <v>M_Che386</v>
          </cell>
          <cell r="E62">
            <v>411.08470598433576</v>
          </cell>
          <cell r="H62">
            <v>18.999745980335518</v>
          </cell>
          <cell r="J62">
            <v>392.08496000400021</v>
          </cell>
          <cell r="K62">
            <v>392.08496000400021</v>
          </cell>
          <cell r="L62">
            <v>0</v>
          </cell>
          <cell r="M62">
            <v>0</v>
          </cell>
          <cell r="N62">
            <v>0</v>
          </cell>
          <cell r="O62">
            <v>0</v>
          </cell>
          <cell r="P62">
            <v>0</v>
          </cell>
          <cell r="Q62">
            <v>0</v>
          </cell>
          <cell r="R62">
            <v>392.08496000400004</v>
          </cell>
          <cell r="S62">
            <v>0</v>
          </cell>
          <cell r="T62">
            <v>0</v>
          </cell>
          <cell r="U62">
            <v>0</v>
          </cell>
          <cell r="V62">
            <v>0</v>
          </cell>
          <cell r="W62">
            <v>392.08496000400004</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392.08496000400004</v>
          </cell>
          <cell r="AQ62">
            <v>0</v>
          </cell>
          <cell r="AR62">
            <v>0</v>
          </cell>
          <cell r="AS62">
            <v>0</v>
          </cell>
          <cell r="AT62">
            <v>0</v>
          </cell>
          <cell r="AU62">
            <v>392.08496000400004</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342.57058832027985</v>
          </cell>
          <cell r="CY62">
            <v>15.833121650279599</v>
          </cell>
          <cell r="CZ62">
            <v>62.76745833333333</v>
          </cell>
          <cell r="DA62">
            <v>215.20368333333334</v>
          </cell>
          <cell r="DB62">
            <v>48.76632500333357</v>
          </cell>
          <cell r="DE62">
            <v>15.833121650279599</v>
          </cell>
          <cell r="DG62">
            <v>326.73746667000023</v>
          </cell>
          <cell r="DH62">
            <v>326.73746667000023</v>
          </cell>
          <cell r="DI62">
            <v>0</v>
          </cell>
          <cell r="DJ62">
            <v>0</v>
          </cell>
          <cell r="DK62">
            <v>0</v>
          </cell>
          <cell r="DL62">
            <v>0</v>
          </cell>
          <cell r="DM62">
            <v>0</v>
          </cell>
          <cell r="DN62">
            <v>326.73746667000023</v>
          </cell>
          <cell r="DS62">
            <v>0</v>
          </cell>
          <cell r="DT62">
            <v>0</v>
          </cell>
          <cell r="DU62">
            <v>0</v>
          </cell>
          <cell r="DV62">
            <v>326.73746667000023</v>
          </cell>
          <cell r="DW62">
            <v>0</v>
          </cell>
          <cell r="DX62" t="str">
            <v/>
          </cell>
          <cell r="DY62" t="str">
            <v/>
          </cell>
          <cell r="DZ62" t="str">
            <v/>
          </cell>
          <cell r="EA62" t="str">
            <v/>
          </cell>
          <cell r="EB62">
            <v>0</v>
          </cell>
          <cell r="EC62">
            <v>0</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v>1</v>
          </cell>
          <cell r="FH62">
            <v>2</v>
          </cell>
          <cell r="FI62">
            <v>3</v>
          </cell>
          <cell r="FJ62" t="str">
            <v/>
          </cell>
          <cell r="FK62" t="str">
            <v>1 2 3</v>
          </cell>
          <cell r="FN62">
            <v>342.57058832027985</v>
          </cell>
          <cell r="FO62">
            <v>0</v>
          </cell>
          <cell r="FP62">
            <v>0</v>
          </cell>
          <cell r="FQ62">
            <v>0</v>
          </cell>
          <cell r="FR62">
            <v>0</v>
          </cell>
          <cell r="FS62">
            <v>0</v>
          </cell>
          <cell r="FT62">
            <v>0</v>
          </cell>
          <cell r="FU62">
            <v>0</v>
          </cell>
          <cell r="FV62">
            <v>15162</v>
          </cell>
          <cell r="FW62">
            <v>0</v>
          </cell>
          <cell r="FX62">
            <v>15162</v>
          </cell>
          <cell r="FZ62">
            <v>0</v>
          </cell>
          <cell r="GA62">
            <v>0</v>
          </cell>
          <cell r="GB62">
            <v>0</v>
          </cell>
          <cell r="GC62">
            <v>0</v>
          </cell>
          <cell r="GD62">
            <v>0</v>
          </cell>
          <cell r="GE62">
            <v>0</v>
          </cell>
          <cell r="GF62">
            <v>0</v>
          </cell>
          <cell r="GG62">
            <v>0</v>
          </cell>
          <cell r="GH62">
            <v>0</v>
          </cell>
          <cell r="GI62">
            <v>0</v>
          </cell>
          <cell r="GJ62">
            <v>0</v>
          </cell>
          <cell r="GK62">
            <v>342.57058832027985</v>
          </cell>
          <cell r="GL62">
            <v>0</v>
          </cell>
          <cell r="GM62">
            <v>0</v>
          </cell>
          <cell r="GN62">
            <v>0</v>
          </cell>
          <cell r="GO62">
            <v>0</v>
          </cell>
          <cell r="GP62">
            <v>0</v>
          </cell>
          <cell r="GQ62">
            <v>0</v>
          </cell>
          <cell r="GR62">
            <v>0</v>
          </cell>
          <cell r="GS62">
            <v>15162</v>
          </cell>
          <cell r="GT62">
            <v>0</v>
          </cell>
          <cell r="GU62">
            <v>15162</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342.57058832027985</v>
          </cell>
          <cell r="ID62">
            <v>0</v>
          </cell>
          <cell r="IE62">
            <v>0</v>
          </cell>
          <cell r="IF62">
            <v>0</v>
          </cell>
          <cell r="IG62">
            <v>0</v>
          </cell>
          <cell r="IH62">
            <v>0</v>
          </cell>
          <cell r="II62">
            <v>0</v>
          </cell>
          <cell r="IJ62">
            <v>0</v>
          </cell>
          <cell r="IK62">
            <v>15162</v>
          </cell>
          <cell r="IL62">
            <v>0</v>
          </cell>
          <cell r="IM62">
            <v>15162</v>
          </cell>
          <cell r="IN62">
            <v>0</v>
          </cell>
          <cell r="IO62">
            <v>0</v>
          </cell>
          <cell r="IP62">
            <v>0</v>
          </cell>
          <cell r="IQ62">
            <v>0</v>
          </cell>
          <cell r="IR62">
            <v>0</v>
          </cell>
          <cell r="IS62">
            <v>0</v>
          </cell>
          <cell r="IT62">
            <v>0</v>
          </cell>
          <cell r="IU62">
            <v>0</v>
          </cell>
          <cell r="IV62">
            <v>0</v>
          </cell>
          <cell r="IW62">
            <v>0</v>
          </cell>
          <cell r="IX62">
            <v>0</v>
          </cell>
          <cell r="IY62">
            <v>0</v>
          </cell>
          <cell r="IZ62">
            <v>0</v>
          </cell>
          <cell r="JA62">
            <v>0</v>
          </cell>
          <cell r="JB62">
            <v>0</v>
          </cell>
          <cell r="JC62">
            <v>0</v>
          </cell>
          <cell r="JD62">
            <v>0</v>
          </cell>
          <cell r="JE62">
            <v>0</v>
          </cell>
          <cell r="JF62">
            <v>0</v>
          </cell>
          <cell r="JG62">
            <v>0</v>
          </cell>
          <cell r="JH62">
            <v>0</v>
          </cell>
          <cell r="JI62">
            <v>0</v>
          </cell>
          <cell r="JJ62">
            <v>0</v>
          </cell>
          <cell r="JK62">
            <v>0</v>
          </cell>
          <cell r="JL62">
            <v>0</v>
          </cell>
          <cell r="JM62">
            <v>0</v>
          </cell>
          <cell r="JN62">
            <v>0</v>
          </cell>
          <cell r="JO62">
            <v>0</v>
          </cell>
          <cell r="JP62">
            <v>0</v>
          </cell>
          <cell r="JQ62">
            <v>0</v>
          </cell>
          <cell r="JR62">
            <v>0</v>
          </cell>
          <cell r="JS62">
            <v>0</v>
          </cell>
          <cell r="JT62">
            <v>0</v>
          </cell>
          <cell r="JU62">
            <v>0</v>
          </cell>
          <cell r="JV62">
            <v>0</v>
          </cell>
          <cell r="JW62">
            <v>0</v>
          </cell>
          <cell r="JX62">
            <v>0</v>
          </cell>
          <cell r="JY62">
            <v>0</v>
          </cell>
          <cell r="JZ62">
            <v>0</v>
          </cell>
          <cell r="KA62">
            <v>0</v>
          </cell>
          <cell r="KB62">
            <v>0</v>
          </cell>
          <cell r="KC62">
            <v>0</v>
          </cell>
          <cell r="KD62">
            <v>0</v>
          </cell>
          <cell r="KE62">
            <v>0</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2019</v>
          </cell>
          <cell r="OM62">
            <v>2023</v>
          </cell>
          <cell r="ON62">
            <v>2023</v>
          </cell>
          <cell r="OO62">
            <v>2023</v>
          </cell>
          <cell r="OP62" t="str">
            <v>с</v>
          </cell>
          <cell r="OR62" t="str">
            <v>нд</v>
          </cell>
          <cell r="OT62">
            <v>411.08470598433576</v>
          </cell>
        </row>
        <row r="63">
          <cell r="A63" t="str">
            <v>M_Che387</v>
          </cell>
          <cell r="B63" t="str">
            <v>1.1.2.3</v>
          </cell>
          <cell r="C63" t="str">
            <v>Модернизация средств учета электроэнергии в рамках "Плана (программы) снижения потерь электрической энергии в электрических сетях Надтеречных РЭС АО "Чеченэнерго" (установка 10346 шт. приборов учета)</v>
          </cell>
          <cell r="D63" t="str">
            <v>M_Che387</v>
          </cell>
          <cell r="E63">
            <v>269.93475128373609</v>
          </cell>
          <cell r="H63">
            <v>12.99701128773588</v>
          </cell>
          <cell r="J63">
            <v>256.93773999600023</v>
          </cell>
          <cell r="K63">
            <v>256.93773999600023</v>
          </cell>
          <cell r="L63">
            <v>0</v>
          </cell>
          <cell r="M63">
            <v>0</v>
          </cell>
          <cell r="N63">
            <v>0</v>
          </cell>
          <cell r="O63">
            <v>0</v>
          </cell>
          <cell r="P63">
            <v>0</v>
          </cell>
          <cell r="Q63">
            <v>0</v>
          </cell>
          <cell r="R63">
            <v>256.937739996</v>
          </cell>
          <cell r="S63">
            <v>0</v>
          </cell>
          <cell r="T63">
            <v>0</v>
          </cell>
          <cell r="U63">
            <v>0</v>
          </cell>
          <cell r="V63">
            <v>0</v>
          </cell>
          <cell r="W63">
            <v>256.937739996</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256.937739996</v>
          </cell>
          <cell r="AQ63">
            <v>0</v>
          </cell>
          <cell r="AR63">
            <v>0</v>
          </cell>
          <cell r="AS63">
            <v>0</v>
          </cell>
          <cell r="AT63">
            <v>0</v>
          </cell>
          <cell r="AU63">
            <v>256.937739996</v>
          </cell>
          <cell r="AV63">
            <v>0</v>
          </cell>
          <cell r="AW63">
            <v>0</v>
          </cell>
          <cell r="AX63">
            <v>0</v>
          </cell>
          <cell r="AY63">
            <v>0</v>
          </cell>
          <cell r="AZ63">
            <v>0</v>
          </cell>
          <cell r="BA63">
            <v>0</v>
          </cell>
          <cell r="BB63" t="str">
            <v/>
          </cell>
          <cell r="BC63" t="str">
            <v/>
          </cell>
          <cell r="BD63" t="str">
            <v/>
          </cell>
          <cell r="BE63" t="str">
            <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t="str">
            <v/>
          </cell>
          <cell r="CR63" t="str">
            <v/>
          </cell>
          <cell r="CS63" t="str">
            <v/>
          </cell>
          <cell r="CT63" t="str">
            <v/>
          </cell>
          <cell r="CU63">
            <v>0</v>
          </cell>
          <cell r="CX63">
            <v>224.94562606978013</v>
          </cell>
          <cell r="CY63">
            <v>10.8308427397799</v>
          </cell>
          <cell r="CZ63">
            <v>40.651983333333334</v>
          </cell>
          <cell r="DA63">
            <v>140.08053333333334</v>
          </cell>
          <cell r="DB63">
            <v>33.382266663333567</v>
          </cell>
          <cell r="DE63">
            <v>10.8308427397799</v>
          </cell>
          <cell r="DG63">
            <v>214.11478333000022</v>
          </cell>
          <cell r="DH63">
            <v>214.11478333000022</v>
          </cell>
          <cell r="DI63">
            <v>0</v>
          </cell>
          <cell r="DJ63">
            <v>0</v>
          </cell>
          <cell r="DK63">
            <v>0</v>
          </cell>
          <cell r="DL63">
            <v>0</v>
          </cell>
          <cell r="DM63">
            <v>0</v>
          </cell>
          <cell r="DN63">
            <v>214.11478333000022</v>
          </cell>
          <cell r="DS63">
            <v>0</v>
          </cell>
          <cell r="DT63">
            <v>0</v>
          </cell>
          <cell r="DU63">
            <v>0</v>
          </cell>
          <cell r="DV63">
            <v>214.11478333000022</v>
          </cell>
          <cell r="DW63">
            <v>0</v>
          </cell>
          <cell r="DX63" t="str">
            <v/>
          </cell>
          <cell r="DY63" t="str">
            <v/>
          </cell>
          <cell r="DZ63" t="str">
            <v/>
          </cell>
          <cell r="EA63" t="str">
            <v/>
          </cell>
          <cell r="EB63">
            <v>0</v>
          </cell>
          <cell r="EC63">
            <v>0</v>
          </cell>
          <cell r="ED63">
            <v>0</v>
          </cell>
          <cell r="EE63">
            <v>0</v>
          </cell>
          <cell r="EF63">
            <v>0</v>
          </cell>
          <cell r="EG63">
            <v>0</v>
          </cell>
          <cell r="EH63">
            <v>0</v>
          </cell>
          <cell r="EI63">
            <v>0</v>
          </cell>
          <cell r="EJ63">
            <v>0</v>
          </cell>
          <cell r="EK63">
            <v>0</v>
          </cell>
          <cell r="EL63">
            <v>0</v>
          </cell>
          <cell r="EM63">
            <v>0</v>
          </cell>
          <cell r="EN63">
            <v>0</v>
          </cell>
          <cell r="EO63">
            <v>0</v>
          </cell>
          <cell r="EP63">
            <v>0</v>
          </cell>
          <cell r="EQ63">
            <v>0</v>
          </cell>
          <cell r="ER63">
            <v>0</v>
          </cell>
          <cell r="ES63">
            <v>0</v>
          </cell>
          <cell r="ET63">
            <v>0</v>
          </cell>
          <cell r="EU63">
            <v>0</v>
          </cell>
          <cell r="EV63">
            <v>0</v>
          </cell>
          <cell r="EW63">
            <v>0</v>
          </cell>
          <cell r="EX63">
            <v>0</v>
          </cell>
          <cell r="EY63">
            <v>0</v>
          </cell>
          <cell r="EZ63">
            <v>0</v>
          </cell>
          <cell r="FA63">
            <v>0</v>
          </cell>
          <cell r="FB63">
            <v>0</v>
          </cell>
          <cell r="FC63">
            <v>0</v>
          </cell>
          <cell r="FD63">
            <v>0</v>
          </cell>
          <cell r="FE63">
            <v>0</v>
          </cell>
          <cell r="FF63">
            <v>0</v>
          </cell>
          <cell r="FG63" t="str">
            <v/>
          </cell>
          <cell r="FH63" t="str">
            <v/>
          </cell>
          <cell r="FI63">
            <v>3</v>
          </cell>
          <cell r="FJ63" t="str">
            <v/>
          </cell>
          <cell r="FK63" t="str">
            <v>3</v>
          </cell>
          <cell r="FN63">
            <v>224.94562606978013</v>
          </cell>
          <cell r="FO63">
            <v>0</v>
          </cell>
          <cell r="FP63">
            <v>0</v>
          </cell>
          <cell r="FQ63">
            <v>0</v>
          </cell>
          <cell r="FR63">
            <v>0</v>
          </cell>
          <cell r="FS63">
            <v>0</v>
          </cell>
          <cell r="FT63">
            <v>0</v>
          </cell>
          <cell r="FU63">
            <v>0</v>
          </cell>
          <cell r="FV63">
            <v>10346</v>
          </cell>
          <cell r="FW63">
            <v>0</v>
          </cell>
          <cell r="FX63">
            <v>10346</v>
          </cell>
          <cell r="FZ63">
            <v>0</v>
          </cell>
          <cell r="GA63">
            <v>0</v>
          </cell>
          <cell r="GB63">
            <v>0</v>
          </cell>
          <cell r="GC63">
            <v>0</v>
          </cell>
          <cell r="GD63">
            <v>0</v>
          </cell>
          <cell r="GE63">
            <v>0</v>
          </cell>
          <cell r="GF63">
            <v>0</v>
          </cell>
          <cell r="GG63">
            <v>0</v>
          </cell>
          <cell r="GH63">
            <v>0</v>
          </cell>
          <cell r="GI63">
            <v>0</v>
          </cell>
          <cell r="GJ63">
            <v>0</v>
          </cell>
          <cell r="GK63">
            <v>224.94562606978013</v>
          </cell>
          <cell r="GL63">
            <v>0</v>
          </cell>
          <cell r="GM63">
            <v>0</v>
          </cell>
          <cell r="GN63">
            <v>0</v>
          </cell>
          <cell r="GO63">
            <v>0</v>
          </cell>
          <cell r="GP63">
            <v>0</v>
          </cell>
          <cell r="GQ63">
            <v>0</v>
          </cell>
          <cell r="GR63">
            <v>0</v>
          </cell>
          <cell r="GS63">
            <v>10346</v>
          </cell>
          <cell r="GT63">
            <v>0</v>
          </cell>
          <cell r="GU63">
            <v>10346</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224.94562606978013</v>
          </cell>
          <cell r="ID63">
            <v>0</v>
          </cell>
          <cell r="IE63">
            <v>0</v>
          </cell>
          <cell r="IF63">
            <v>0</v>
          </cell>
          <cell r="IG63">
            <v>0</v>
          </cell>
          <cell r="IH63">
            <v>0</v>
          </cell>
          <cell r="II63">
            <v>0</v>
          </cell>
          <cell r="IJ63">
            <v>0</v>
          </cell>
          <cell r="IK63">
            <v>10346</v>
          </cell>
          <cell r="IL63">
            <v>0</v>
          </cell>
          <cell r="IM63">
            <v>10346</v>
          </cell>
          <cell r="IN63">
            <v>0</v>
          </cell>
          <cell r="IO63">
            <v>0</v>
          </cell>
          <cell r="IP63">
            <v>0</v>
          </cell>
          <cell r="IQ63">
            <v>0</v>
          </cell>
          <cell r="IR63">
            <v>0</v>
          </cell>
          <cell r="IS63">
            <v>0</v>
          </cell>
          <cell r="IT63">
            <v>0</v>
          </cell>
          <cell r="IU63">
            <v>0</v>
          </cell>
          <cell r="IV63">
            <v>0</v>
          </cell>
          <cell r="IW63">
            <v>0</v>
          </cell>
          <cell r="IX63">
            <v>0</v>
          </cell>
          <cell r="IY63">
            <v>0</v>
          </cell>
          <cell r="IZ63">
            <v>0</v>
          </cell>
          <cell r="JA63">
            <v>0</v>
          </cell>
          <cell r="JB63">
            <v>0</v>
          </cell>
          <cell r="JC63">
            <v>0</v>
          </cell>
          <cell r="JD63">
            <v>0</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2023</v>
          </cell>
          <cell r="ON63">
            <v>2023</v>
          </cell>
          <cell r="OO63">
            <v>2023</v>
          </cell>
          <cell r="OP63" t="str">
            <v>с</v>
          </cell>
          <cell r="OR63" t="str">
            <v>нд</v>
          </cell>
          <cell r="OT63">
            <v>269.93475128373609</v>
          </cell>
        </row>
        <row r="64">
          <cell r="A64" t="str">
            <v>M_Che388</v>
          </cell>
          <cell r="B64" t="str">
            <v>1.1.2.3</v>
          </cell>
          <cell r="C64" t="str">
            <v>Модернизация средств учета электроэнергии в рамках "Плана (программы) снижения потерь электрической энергии в электрических сетях Урус-Мартановских РЭС АО "Чеченэнерго" (установка 22439 шт. приборов учета)</v>
          </cell>
          <cell r="D64" t="str">
            <v>M_Che388</v>
          </cell>
          <cell r="E64">
            <v>595.96785822867128</v>
          </cell>
          <cell r="H64">
            <v>28.030008224670958</v>
          </cell>
          <cell r="J64">
            <v>567.93785000400032</v>
          </cell>
          <cell r="K64">
            <v>567.93785000400032</v>
          </cell>
          <cell r="L64">
            <v>0</v>
          </cell>
          <cell r="M64">
            <v>0</v>
          </cell>
          <cell r="N64">
            <v>0</v>
          </cell>
          <cell r="O64">
            <v>0</v>
          </cell>
          <cell r="P64">
            <v>0</v>
          </cell>
          <cell r="Q64">
            <v>0</v>
          </cell>
          <cell r="R64">
            <v>567.93785000399998</v>
          </cell>
          <cell r="S64">
            <v>0</v>
          </cell>
          <cell r="T64">
            <v>0</v>
          </cell>
          <cell r="U64">
            <v>0</v>
          </cell>
          <cell r="V64">
            <v>0</v>
          </cell>
          <cell r="W64">
            <v>567.93785000399998</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567.93785000399998</v>
          </cell>
          <cell r="AQ64">
            <v>0</v>
          </cell>
          <cell r="AR64">
            <v>0</v>
          </cell>
          <cell r="AS64">
            <v>0</v>
          </cell>
          <cell r="AT64">
            <v>0</v>
          </cell>
          <cell r="AU64">
            <v>567.93785000399998</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496.6398818572261</v>
          </cell>
          <cell r="CY64">
            <v>23.358340187225799</v>
          </cell>
          <cell r="CZ64">
            <v>89.816516666666672</v>
          </cell>
          <cell r="DA64">
            <v>313.48901666666671</v>
          </cell>
          <cell r="DB64">
            <v>69.976008336666922</v>
          </cell>
          <cell r="DE64">
            <v>23.358340187225799</v>
          </cell>
          <cell r="DG64">
            <v>473.28154167000031</v>
          </cell>
          <cell r="DH64">
            <v>473.28154167000031</v>
          </cell>
          <cell r="DI64">
            <v>0</v>
          </cell>
          <cell r="DJ64">
            <v>0</v>
          </cell>
          <cell r="DK64">
            <v>0</v>
          </cell>
          <cell r="DL64">
            <v>0</v>
          </cell>
          <cell r="DM64">
            <v>0</v>
          </cell>
          <cell r="DN64">
            <v>473.28154167000031</v>
          </cell>
          <cell r="DS64">
            <v>0</v>
          </cell>
          <cell r="DT64">
            <v>0</v>
          </cell>
          <cell r="DU64">
            <v>0</v>
          </cell>
          <cell r="DV64">
            <v>473.28154167000031</v>
          </cell>
          <cell r="DW64">
            <v>0</v>
          </cell>
          <cell r="DX64">
            <v>1</v>
          </cell>
          <cell r="DY64" t="str">
            <v/>
          </cell>
          <cell r="DZ64" t="str">
            <v/>
          </cell>
          <cell r="EA64" t="str">
            <v/>
          </cell>
          <cell r="EB64" t="str">
            <v>1</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t="str">
            <v/>
          </cell>
          <cell r="FK64">
            <v>0</v>
          </cell>
          <cell r="FN64">
            <v>496.6398818572261</v>
          </cell>
          <cell r="FO64">
            <v>0</v>
          </cell>
          <cell r="FP64">
            <v>0</v>
          </cell>
          <cell r="FQ64">
            <v>0</v>
          </cell>
          <cell r="FR64">
            <v>0</v>
          </cell>
          <cell r="FS64">
            <v>0</v>
          </cell>
          <cell r="FT64">
            <v>0</v>
          </cell>
          <cell r="FU64">
            <v>0</v>
          </cell>
          <cell r="FV64">
            <v>22439</v>
          </cell>
          <cell r="FW64">
            <v>0</v>
          </cell>
          <cell r="FX64">
            <v>22439</v>
          </cell>
          <cell r="FZ64">
            <v>0</v>
          </cell>
          <cell r="GA64">
            <v>0</v>
          </cell>
          <cell r="GB64">
            <v>0</v>
          </cell>
          <cell r="GC64">
            <v>0</v>
          </cell>
          <cell r="GD64">
            <v>0</v>
          </cell>
          <cell r="GE64">
            <v>0</v>
          </cell>
          <cell r="GF64">
            <v>0</v>
          </cell>
          <cell r="GG64">
            <v>0</v>
          </cell>
          <cell r="GH64">
            <v>0</v>
          </cell>
          <cell r="GI64">
            <v>0</v>
          </cell>
          <cell r="GJ64">
            <v>0</v>
          </cell>
          <cell r="GK64">
            <v>496.6398818572261</v>
          </cell>
          <cell r="GL64">
            <v>0</v>
          </cell>
          <cell r="GM64">
            <v>0</v>
          </cell>
          <cell r="GN64">
            <v>0</v>
          </cell>
          <cell r="GO64">
            <v>0</v>
          </cell>
          <cell r="GP64">
            <v>0</v>
          </cell>
          <cell r="GQ64">
            <v>0</v>
          </cell>
          <cell r="GR64">
            <v>0</v>
          </cell>
          <cell r="GS64">
            <v>22439</v>
          </cell>
          <cell r="GT64">
            <v>0</v>
          </cell>
          <cell r="GU64">
            <v>22439</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496.6398818572261</v>
          </cell>
          <cell r="ID64">
            <v>0</v>
          </cell>
          <cell r="IE64">
            <v>0</v>
          </cell>
          <cell r="IF64">
            <v>0</v>
          </cell>
          <cell r="IG64">
            <v>0</v>
          </cell>
          <cell r="IH64">
            <v>0</v>
          </cell>
          <cell r="II64">
            <v>0</v>
          </cell>
          <cell r="IJ64">
            <v>0</v>
          </cell>
          <cell r="IK64">
            <v>22439</v>
          </cell>
          <cell r="IL64">
            <v>0</v>
          </cell>
          <cell r="IM64">
            <v>22439</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2019</v>
          </cell>
          <cell r="OM64">
            <v>2023</v>
          </cell>
          <cell r="ON64">
            <v>2023</v>
          </cell>
          <cell r="OO64">
            <v>2023</v>
          </cell>
          <cell r="OP64" t="str">
            <v>с</v>
          </cell>
          <cell r="OR64" t="str">
            <v>нд</v>
          </cell>
          <cell r="OT64">
            <v>595.96785822867128</v>
          </cell>
        </row>
        <row r="65">
          <cell r="A65" t="str">
            <v>M_Che389</v>
          </cell>
          <cell r="B65" t="str">
            <v>1.1.2.3</v>
          </cell>
          <cell r="C65" t="str">
            <v>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21955 шт. приборов учета)</v>
          </cell>
          <cell r="D65" t="str">
            <v>M_Che389</v>
          </cell>
          <cell r="E65">
            <v>570.84102519678277</v>
          </cell>
          <cell r="H65">
            <v>27.283665192783001</v>
          </cell>
          <cell r="J65">
            <v>543.55736000399975</v>
          </cell>
          <cell r="K65">
            <v>543.55736000399975</v>
          </cell>
          <cell r="L65">
            <v>0</v>
          </cell>
          <cell r="M65">
            <v>0</v>
          </cell>
          <cell r="N65">
            <v>0</v>
          </cell>
          <cell r="O65">
            <v>0</v>
          </cell>
          <cell r="P65">
            <v>0</v>
          </cell>
          <cell r="Q65">
            <v>0</v>
          </cell>
          <cell r="R65">
            <v>543.55736000400009</v>
          </cell>
          <cell r="S65">
            <v>0</v>
          </cell>
          <cell r="T65">
            <v>0</v>
          </cell>
          <cell r="U65">
            <v>0</v>
          </cell>
          <cell r="V65">
            <v>0</v>
          </cell>
          <cell r="W65">
            <v>543.55736000400009</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543.55736000400009</v>
          </cell>
          <cell r="AQ65">
            <v>0</v>
          </cell>
          <cell r="AR65">
            <v>0</v>
          </cell>
          <cell r="AS65">
            <v>0</v>
          </cell>
          <cell r="AT65">
            <v>0</v>
          </cell>
          <cell r="AU65">
            <v>543.55736000400009</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475.70085433065231</v>
          </cell>
          <cell r="CY65">
            <v>22.7363876606525</v>
          </cell>
          <cell r="CZ65">
            <v>87.157416666666663</v>
          </cell>
          <cell r="DA65">
            <v>298.04686666666663</v>
          </cell>
          <cell r="DB65">
            <v>67.760183336666515</v>
          </cell>
          <cell r="DE65">
            <v>22.7363876606525</v>
          </cell>
          <cell r="DG65">
            <v>452.96446666999981</v>
          </cell>
          <cell r="DH65">
            <v>452.96446666999981</v>
          </cell>
          <cell r="DI65">
            <v>0</v>
          </cell>
          <cell r="DJ65">
            <v>0</v>
          </cell>
          <cell r="DK65">
            <v>0</v>
          </cell>
          <cell r="DL65">
            <v>0</v>
          </cell>
          <cell r="DM65">
            <v>0</v>
          </cell>
          <cell r="DN65">
            <v>452.96446666999981</v>
          </cell>
          <cell r="DS65">
            <v>0</v>
          </cell>
          <cell r="DT65">
            <v>0</v>
          </cell>
          <cell r="DU65">
            <v>0</v>
          </cell>
          <cell r="DV65">
            <v>452.96446666999981</v>
          </cell>
          <cell r="DW65">
            <v>0</v>
          </cell>
          <cell r="DX65" t="str">
            <v/>
          </cell>
          <cell r="DY65" t="str">
            <v/>
          </cell>
          <cell r="DZ65" t="str">
            <v/>
          </cell>
          <cell r="EA65" t="str">
            <v/>
          </cell>
          <cell r="EB65">
            <v>0</v>
          </cell>
          <cell r="EC65">
            <v>0</v>
          </cell>
          <cell r="ED65">
            <v>0</v>
          </cell>
          <cell r="EE65">
            <v>0</v>
          </cell>
          <cell r="EF65">
            <v>0</v>
          </cell>
          <cell r="EG65">
            <v>0</v>
          </cell>
          <cell r="EH65">
            <v>0</v>
          </cell>
          <cell r="EI65">
            <v>0</v>
          </cell>
          <cell r="EJ65">
            <v>0</v>
          </cell>
          <cell r="EK65">
            <v>0</v>
          </cell>
          <cell r="EL65">
            <v>0</v>
          </cell>
          <cell r="EM65">
            <v>0</v>
          </cell>
          <cell r="EN65">
            <v>0</v>
          </cell>
          <cell r="EO65">
            <v>0</v>
          </cell>
          <cell r="EP65">
            <v>0</v>
          </cell>
          <cell r="EQ65">
            <v>0</v>
          </cell>
          <cell r="ER65">
            <v>0</v>
          </cell>
          <cell r="ES65">
            <v>0</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3</v>
          </cell>
          <cell r="FJ65" t="str">
            <v/>
          </cell>
          <cell r="FK65" t="str">
            <v>3</v>
          </cell>
          <cell r="FN65">
            <v>475.70085433065231</v>
          </cell>
          <cell r="FO65">
            <v>0</v>
          </cell>
          <cell r="FP65">
            <v>0</v>
          </cell>
          <cell r="FQ65">
            <v>0</v>
          </cell>
          <cell r="FR65">
            <v>0</v>
          </cell>
          <cell r="FS65">
            <v>0</v>
          </cell>
          <cell r="FT65">
            <v>0</v>
          </cell>
          <cell r="FU65">
            <v>0</v>
          </cell>
          <cell r="FV65">
            <v>21995</v>
          </cell>
          <cell r="FW65">
            <v>0</v>
          </cell>
          <cell r="FX65">
            <v>21995</v>
          </cell>
          <cell r="FZ65">
            <v>0</v>
          </cell>
          <cell r="GA65">
            <v>0</v>
          </cell>
          <cell r="GB65">
            <v>0</v>
          </cell>
          <cell r="GC65">
            <v>0</v>
          </cell>
          <cell r="GD65">
            <v>0</v>
          </cell>
          <cell r="GE65">
            <v>0</v>
          </cell>
          <cell r="GF65">
            <v>0</v>
          </cell>
          <cell r="GG65">
            <v>0</v>
          </cell>
          <cell r="GH65">
            <v>0</v>
          </cell>
          <cell r="GI65">
            <v>0</v>
          </cell>
          <cell r="GJ65">
            <v>0</v>
          </cell>
          <cell r="GK65">
            <v>475.70085433065231</v>
          </cell>
          <cell r="GL65">
            <v>0</v>
          </cell>
          <cell r="GM65">
            <v>0</v>
          </cell>
          <cell r="GN65">
            <v>0</v>
          </cell>
          <cell r="GO65">
            <v>0</v>
          </cell>
          <cell r="GP65">
            <v>0</v>
          </cell>
          <cell r="GQ65">
            <v>0</v>
          </cell>
          <cell r="GR65">
            <v>0</v>
          </cell>
          <cell r="GS65">
            <v>21995</v>
          </cell>
          <cell r="GT65">
            <v>0</v>
          </cell>
          <cell r="GU65">
            <v>21995</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475.70085433065231</v>
          </cell>
          <cell r="ID65">
            <v>0</v>
          </cell>
          <cell r="IE65">
            <v>0</v>
          </cell>
          <cell r="IF65">
            <v>0</v>
          </cell>
          <cell r="IG65">
            <v>0</v>
          </cell>
          <cell r="IH65">
            <v>0</v>
          </cell>
          <cell r="II65">
            <v>0</v>
          </cell>
          <cell r="IJ65">
            <v>0</v>
          </cell>
          <cell r="IK65">
            <v>21995</v>
          </cell>
          <cell r="IL65">
            <v>0</v>
          </cell>
          <cell r="IM65">
            <v>21995</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2019</v>
          </cell>
          <cell r="OM65">
            <v>2023</v>
          </cell>
          <cell r="ON65">
            <v>2023</v>
          </cell>
          <cell r="OO65">
            <v>2023</v>
          </cell>
          <cell r="OP65" t="str">
            <v>с</v>
          </cell>
          <cell r="OR65" t="str">
            <v>нд</v>
          </cell>
          <cell r="OT65">
            <v>570.84102519678277</v>
          </cell>
        </row>
        <row r="66">
          <cell r="A66" t="str">
            <v>M_Che390</v>
          </cell>
          <cell r="B66" t="str">
            <v>1.1.2.3</v>
          </cell>
          <cell r="C66" t="str">
            <v>Модернизация средств учета электроэнергии в рамках "Плана (программы) снижения потерь электрической энергии в электрических сетях Шелковских РЭС АО "Чеченэнерго" (установка 10618 шт. приборов учета)</v>
          </cell>
          <cell r="D66" t="str">
            <v>M_Che390</v>
          </cell>
          <cell r="E66">
            <v>270.68840132521512</v>
          </cell>
          <cell r="H66">
            <v>13.375511329215598</v>
          </cell>
          <cell r="J66">
            <v>257.31288999599951</v>
          </cell>
          <cell r="K66">
            <v>257.31288999599951</v>
          </cell>
          <cell r="L66">
            <v>0</v>
          </cell>
          <cell r="M66">
            <v>0</v>
          </cell>
          <cell r="N66">
            <v>0</v>
          </cell>
          <cell r="O66">
            <v>0</v>
          </cell>
          <cell r="P66">
            <v>0</v>
          </cell>
          <cell r="Q66">
            <v>0</v>
          </cell>
          <cell r="R66">
            <v>257.31288999599951</v>
          </cell>
          <cell r="S66">
            <v>0</v>
          </cell>
          <cell r="T66">
            <v>0</v>
          </cell>
          <cell r="U66">
            <v>0</v>
          </cell>
          <cell r="V66">
            <v>0</v>
          </cell>
          <cell r="W66">
            <v>257.31288999599951</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257.31288999599951</v>
          </cell>
          <cell r="AQ66">
            <v>0</v>
          </cell>
          <cell r="AR66">
            <v>0</v>
          </cell>
          <cell r="AS66">
            <v>0</v>
          </cell>
          <cell r="AT66">
            <v>0</v>
          </cell>
          <cell r="AU66">
            <v>257.31288999599951</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225.57366777101259</v>
          </cell>
          <cell r="CY66">
            <v>11.146259441012999</v>
          </cell>
          <cell r="CZ66">
            <v>41.666216666666671</v>
          </cell>
          <cell r="DA66">
            <v>139.1071666666667</v>
          </cell>
          <cell r="DB66">
            <v>33.654024996666223</v>
          </cell>
          <cell r="DE66">
            <v>11.146259441012999</v>
          </cell>
          <cell r="DG66">
            <v>214.42740832999959</v>
          </cell>
          <cell r="DH66">
            <v>214.42740832999959</v>
          </cell>
          <cell r="DI66">
            <v>0</v>
          </cell>
          <cell r="DJ66">
            <v>0</v>
          </cell>
          <cell r="DK66">
            <v>0</v>
          </cell>
          <cell r="DL66">
            <v>0</v>
          </cell>
          <cell r="DM66">
            <v>0</v>
          </cell>
          <cell r="DN66">
            <v>214.42740832999959</v>
          </cell>
          <cell r="DS66">
            <v>0</v>
          </cell>
          <cell r="DT66">
            <v>0</v>
          </cell>
          <cell r="DU66">
            <v>0</v>
          </cell>
          <cell r="DV66">
            <v>214.42740832999959</v>
          </cell>
          <cell r="DW66">
            <v>0</v>
          </cell>
          <cell r="DX66" t="str">
            <v/>
          </cell>
          <cell r="DY66" t="str">
            <v/>
          </cell>
          <cell r="DZ66" t="str">
            <v/>
          </cell>
          <cell r="EA66" t="str">
            <v/>
          </cell>
          <cell r="EB66">
            <v>0</v>
          </cell>
          <cell r="EC66">
            <v>0</v>
          </cell>
          <cell r="ED66">
            <v>0</v>
          </cell>
          <cell r="EE66">
            <v>0</v>
          </cell>
          <cell r="EF66">
            <v>0</v>
          </cell>
          <cell r="EG66">
            <v>0</v>
          </cell>
          <cell r="EH66">
            <v>0</v>
          </cell>
          <cell r="EI66">
            <v>0</v>
          </cell>
          <cell r="EJ66">
            <v>0</v>
          </cell>
          <cell r="EK66">
            <v>0</v>
          </cell>
          <cell r="EL66">
            <v>0</v>
          </cell>
          <cell r="EM66">
            <v>0</v>
          </cell>
          <cell r="EN66">
            <v>0</v>
          </cell>
          <cell r="EO66">
            <v>0</v>
          </cell>
          <cell r="EP66">
            <v>0</v>
          </cell>
          <cell r="EQ66">
            <v>0</v>
          </cell>
          <cell r="ER66">
            <v>0</v>
          </cell>
          <cell r="ES66">
            <v>0</v>
          </cell>
          <cell r="ET66">
            <v>0</v>
          </cell>
          <cell r="EU66">
            <v>0</v>
          </cell>
          <cell r="EV66">
            <v>0</v>
          </cell>
          <cell r="EW66">
            <v>0</v>
          </cell>
          <cell r="EX66">
            <v>0</v>
          </cell>
          <cell r="EY66">
            <v>0</v>
          </cell>
          <cell r="EZ66">
            <v>0</v>
          </cell>
          <cell r="FA66">
            <v>0</v>
          </cell>
          <cell r="FB66">
            <v>0</v>
          </cell>
          <cell r="FC66">
            <v>0</v>
          </cell>
          <cell r="FD66">
            <v>0</v>
          </cell>
          <cell r="FE66">
            <v>0</v>
          </cell>
          <cell r="FF66">
            <v>0</v>
          </cell>
          <cell r="FG66" t="str">
            <v/>
          </cell>
          <cell r="FH66" t="str">
            <v/>
          </cell>
          <cell r="FI66">
            <v>3</v>
          </cell>
          <cell r="FJ66" t="str">
            <v/>
          </cell>
          <cell r="FK66" t="str">
            <v>3</v>
          </cell>
          <cell r="FN66">
            <v>225.57366777101259</v>
          </cell>
          <cell r="FO66">
            <v>0</v>
          </cell>
          <cell r="FP66">
            <v>0</v>
          </cell>
          <cell r="FQ66">
            <v>0</v>
          </cell>
          <cell r="FR66">
            <v>0</v>
          </cell>
          <cell r="FS66">
            <v>0</v>
          </cell>
          <cell r="FT66">
            <v>0</v>
          </cell>
          <cell r="FU66">
            <v>0</v>
          </cell>
          <cell r="FV66">
            <v>10618</v>
          </cell>
          <cell r="FW66">
            <v>0</v>
          </cell>
          <cell r="FX66">
            <v>10618</v>
          </cell>
          <cell r="FZ66">
            <v>0</v>
          </cell>
          <cell r="GA66">
            <v>0</v>
          </cell>
          <cell r="GB66">
            <v>0</v>
          </cell>
          <cell r="GC66">
            <v>0</v>
          </cell>
          <cell r="GD66">
            <v>0</v>
          </cell>
          <cell r="GE66">
            <v>0</v>
          </cell>
          <cell r="GF66">
            <v>0</v>
          </cell>
          <cell r="GG66">
            <v>0</v>
          </cell>
          <cell r="GH66">
            <v>0</v>
          </cell>
          <cell r="GI66">
            <v>0</v>
          </cell>
          <cell r="GJ66">
            <v>0</v>
          </cell>
          <cell r="GK66">
            <v>225.57366777101259</v>
          </cell>
          <cell r="GL66">
            <v>0</v>
          </cell>
          <cell r="GM66">
            <v>0</v>
          </cell>
          <cell r="GN66">
            <v>0</v>
          </cell>
          <cell r="GO66">
            <v>0</v>
          </cell>
          <cell r="GP66">
            <v>0</v>
          </cell>
          <cell r="GQ66">
            <v>0</v>
          </cell>
          <cell r="GR66">
            <v>0</v>
          </cell>
          <cell r="GS66">
            <v>10618</v>
          </cell>
          <cell r="GT66">
            <v>0</v>
          </cell>
          <cell r="GU66">
            <v>10618</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225.57366777101259</v>
          </cell>
          <cell r="ID66">
            <v>0</v>
          </cell>
          <cell r="IE66">
            <v>0</v>
          </cell>
          <cell r="IF66">
            <v>0</v>
          </cell>
          <cell r="IG66">
            <v>0</v>
          </cell>
          <cell r="IH66">
            <v>0</v>
          </cell>
          <cell r="II66">
            <v>0</v>
          </cell>
          <cell r="IJ66">
            <v>0</v>
          </cell>
          <cell r="IK66">
            <v>10618</v>
          </cell>
          <cell r="IL66">
            <v>0</v>
          </cell>
          <cell r="IM66">
            <v>10618</v>
          </cell>
          <cell r="IN66">
            <v>0</v>
          </cell>
          <cell r="IO66">
            <v>0</v>
          </cell>
          <cell r="IP66">
            <v>0</v>
          </cell>
          <cell r="IQ66">
            <v>0</v>
          </cell>
          <cell r="IR66">
            <v>0</v>
          </cell>
          <cell r="IS66">
            <v>0</v>
          </cell>
          <cell r="IT66">
            <v>0</v>
          </cell>
          <cell r="IU66">
            <v>0</v>
          </cell>
          <cell r="IV66">
            <v>0</v>
          </cell>
          <cell r="IW66">
            <v>0</v>
          </cell>
          <cell r="IX66">
            <v>0</v>
          </cell>
          <cell r="IY66">
            <v>0</v>
          </cell>
          <cell r="IZ66">
            <v>0</v>
          </cell>
          <cell r="JA66">
            <v>0</v>
          </cell>
          <cell r="JB66">
            <v>0</v>
          </cell>
          <cell r="JC66">
            <v>0</v>
          </cell>
          <cell r="JD66">
            <v>0</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0</v>
          </cell>
          <cell r="LC66">
            <v>0</v>
          </cell>
          <cell r="LD66">
            <v>0</v>
          </cell>
          <cell r="LE66">
            <v>0</v>
          </cell>
          <cell r="LF66">
            <v>0</v>
          </cell>
          <cell r="LG66">
            <v>0</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2019</v>
          </cell>
          <cell r="OM66">
            <v>2023</v>
          </cell>
          <cell r="ON66">
            <v>2023</v>
          </cell>
          <cell r="OO66">
            <v>2023</v>
          </cell>
          <cell r="OP66" t="str">
            <v>с</v>
          </cell>
          <cell r="OR66" t="str">
            <v>нд</v>
          </cell>
          <cell r="OT66">
            <v>270.68840132521512</v>
          </cell>
        </row>
        <row r="67">
          <cell r="A67" t="str">
            <v>Г</v>
          </cell>
          <cell r="B67" t="str">
            <v>1.1.2.4</v>
          </cell>
          <cell r="C67" t="str">
            <v>Реконструкция, модернизация, техническое перевооружение прочих объектов основных средств всего, в том числе:</v>
          </cell>
          <cell r="D67" t="str">
            <v>Г</v>
          </cell>
          <cell r="E67">
            <v>0</v>
          </cell>
          <cell r="H67">
            <v>0</v>
          </cell>
          <cell r="J67">
            <v>2455.9926644699999</v>
          </cell>
          <cell r="K67">
            <v>0</v>
          </cell>
          <cell r="L67">
            <v>2455.9926644699999</v>
          </cell>
          <cell r="M67">
            <v>999.58759440000017</v>
          </cell>
          <cell r="N67">
            <v>0</v>
          </cell>
          <cell r="O67">
            <v>199.96046895000003</v>
          </cell>
          <cell r="P67">
            <v>69.464734550000003</v>
          </cell>
          <cell r="Q67">
            <v>1186.9798665699998</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11773.071493446381</v>
          </cell>
          <cell r="CY67">
            <v>2007.6103241393257</v>
          </cell>
          <cell r="CZ67">
            <v>3841.5348877713004</v>
          </cell>
          <cell r="DA67">
            <v>3963.2928893735866</v>
          </cell>
          <cell r="DB67">
            <v>1960.6333921621663</v>
          </cell>
          <cell r="DE67">
            <v>0</v>
          </cell>
          <cell r="DG67">
            <v>1858.2327315399998</v>
          </cell>
          <cell r="DH67">
            <v>0</v>
          </cell>
          <cell r="DI67">
            <v>1858.2327315399998</v>
          </cell>
          <cell r="DJ67">
            <v>591.40477412999996</v>
          </cell>
          <cell r="DK67">
            <v>443.57690142000001</v>
          </cell>
          <cell r="DL67">
            <v>711.97321601999988</v>
          </cell>
          <cell r="DM67">
            <v>111.27783997</v>
          </cell>
          <cell r="DN67">
            <v>7287.9116630170756</v>
          </cell>
          <cell r="DS67">
            <v>457.4</v>
          </cell>
          <cell r="DT67">
            <v>1398.5</v>
          </cell>
          <cell r="DU67">
            <v>1496.3844160049637</v>
          </cell>
          <cell r="DV67">
            <v>3935.6272470121125</v>
          </cell>
          <cell r="DW67">
            <v>1398.5</v>
          </cell>
          <cell r="DX67" t="str">
            <v/>
          </cell>
          <cell r="DY67" t="str">
            <v/>
          </cell>
          <cell r="DZ67" t="str">
            <v/>
          </cell>
          <cell r="EA67" t="str">
            <v/>
          </cell>
          <cell r="EB67">
            <v>0</v>
          </cell>
          <cell r="EC67">
            <v>381.27780788000001</v>
          </cell>
          <cell r="ED67">
            <v>195.56735697000005</v>
          </cell>
          <cell r="EE67">
            <v>22.006682420000001</v>
          </cell>
          <cell r="EF67">
            <v>155.14677308</v>
          </cell>
          <cell r="EG67">
            <v>8.5569954100000007</v>
          </cell>
          <cell r="EH67">
            <v>77.123455160000006</v>
          </cell>
          <cell r="EI67">
            <v>7.1553000000000005E-2</v>
          </cell>
          <cell r="EJ67">
            <v>1.69555777</v>
          </cell>
          <cell r="EK67">
            <v>71.096784159999999</v>
          </cell>
          <cell r="EL67">
            <v>4.2595602299999999</v>
          </cell>
          <cell r="EM67">
            <v>304.15435272000002</v>
          </cell>
          <cell r="EN67">
            <v>195.49580397000003</v>
          </cell>
          <cell r="EO67">
            <v>20.31112465</v>
          </cell>
          <cell r="EP67">
            <v>84.049988920000004</v>
          </cell>
          <cell r="EQ67">
            <v>4.2974351799999999</v>
          </cell>
          <cell r="ER67">
            <v>195.49580397000003</v>
          </cell>
          <cell r="ES67">
            <v>0</v>
          </cell>
          <cell r="ET67">
            <v>0</v>
          </cell>
          <cell r="EU67">
            <v>0</v>
          </cell>
          <cell r="EV67">
            <v>0</v>
          </cell>
          <cell r="EW67">
            <v>0</v>
          </cell>
          <cell r="EX67">
            <v>0</v>
          </cell>
          <cell r="EY67">
            <v>0</v>
          </cell>
          <cell r="EZ67">
            <v>0</v>
          </cell>
          <cell r="FA67">
            <v>0</v>
          </cell>
          <cell r="FB67">
            <v>304.15435272000002</v>
          </cell>
          <cell r="FC67">
            <v>195.49580397000003</v>
          </cell>
          <cell r="FD67">
            <v>20.31112465</v>
          </cell>
          <cell r="FE67">
            <v>84.049988920000004</v>
          </cell>
          <cell r="FF67">
            <v>4.2974351799999999</v>
          </cell>
          <cell r="FG67" t="str">
            <v/>
          </cell>
          <cell r="FH67" t="str">
            <v/>
          </cell>
          <cell r="FI67">
            <v>3</v>
          </cell>
          <cell r="FJ67" t="str">
            <v/>
          </cell>
          <cell r="FK67" t="str">
            <v>3</v>
          </cell>
          <cell r="FN67">
            <v>11773.071493446381</v>
          </cell>
          <cell r="FO67">
            <v>0</v>
          </cell>
          <cell r="FP67">
            <v>291.60899999999998</v>
          </cell>
          <cell r="FQ67">
            <v>0</v>
          </cell>
          <cell r="FR67">
            <v>2020.682</v>
          </cell>
          <cell r="FS67">
            <v>1892.0920000000001</v>
          </cell>
          <cell r="FT67">
            <v>72.739999999999995</v>
          </cell>
          <cell r="FU67">
            <v>55.85</v>
          </cell>
          <cell r="FV67">
            <v>202321</v>
          </cell>
          <cell r="FW67">
            <v>0</v>
          </cell>
          <cell r="FX67">
            <v>202321</v>
          </cell>
          <cell r="FZ67">
            <v>1199.2375608699999</v>
          </cell>
          <cell r="GA67">
            <v>0</v>
          </cell>
          <cell r="GB67">
            <v>36.483000000000004</v>
          </cell>
          <cell r="GC67">
            <v>0</v>
          </cell>
          <cell r="GD67">
            <v>545.12599999999998</v>
          </cell>
          <cell r="GE67">
            <v>545.12599999999998</v>
          </cell>
          <cell r="GF67">
            <v>0</v>
          </cell>
          <cell r="GG67">
            <v>0</v>
          </cell>
          <cell r="GH67">
            <v>13857</v>
          </cell>
          <cell r="GI67">
            <v>0</v>
          </cell>
          <cell r="GJ67">
            <v>13857</v>
          </cell>
          <cell r="GK67">
            <v>8308.9885183167862</v>
          </cell>
          <cell r="GL67">
            <v>0</v>
          </cell>
          <cell r="GM67">
            <v>81.175999999999988</v>
          </cell>
          <cell r="GN67">
            <v>0</v>
          </cell>
          <cell r="GO67">
            <v>1379.5060000000001</v>
          </cell>
          <cell r="GP67">
            <v>0</v>
          </cell>
          <cell r="GQ67">
            <v>0</v>
          </cell>
          <cell r="GR67">
            <v>0</v>
          </cell>
          <cell r="GS67">
            <v>164119</v>
          </cell>
          <cell r="GT67">
            <v>0</v>
          </cell>
          <cell r="GU67">
            <v>164119</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8308.9885183167862</v>
          </cell>
          <cell r="ID67">
            <v>0</v>
          </cell>
          <cell r="IE67">
            <v>81.175999999999988</v>
          </cell>
          <cell r="IF67">
            <v>0</v>
          </cell>
          <cell r="IG67">
            <v>1379.5060000000001</v>
          </cell>
          <cell r="IH67">
            <v>0</v>
          </cell>
          <cell r="II67">
            <v>0</v>
          </cell>
          <cell r="IJ67">
            <v>0</v>
          </cell>
          <cell r="IK67">
            <v>164119</v>
          </cell>
          <cell r="IL67">
            <v>0</v>
          </cell>
          <cell r="IM67">
            <v>164119</v>
          </cell>
          <cell r="IN67">
            <v>0</v>
          </cell>
          <cell r="IO67">
            <v>0</v>
          </cell>
          <cell r="IP67">
            <v>0</v>
          </cell>
          <cell r="IQ67">
            <v>0</v>
          </cell>
          <cell r="IR67">
            <v>0</v>
          </cell>
          <cell r="IS67">
            <v>0</v>
          </cell>
          <cell r="IT67">
            <v>0</v>
          </cell>
          <cell r="IU67">
            <v>0</v>
          </cell>
          <cell r="IV67">
            <v>0</v>
          </cell>
          <cell r="IW67">
            <v>0</v>
          </cell>
          <cell r="IX67">
            <v>0</v>
          </cell>
          <cell r="IY67">
            <v>121.90338826000001</v>
          </cell>
          <cell r="IZ67">
            <v>0</v>
          </cell>
          <cell r="JA67">
            <v>0</v>
          </cell>
          <cell r="JB67">
            <v>0</v>
          </cell>
          <cell r="JC67">
            <v>0</v>
          </cell>
          <cell r="JD67">
            <v>0</v>
          </cell>
          <cell r="JE67">
            <v>0</v>
          </cell>
          <cell r="JF67">
            <v>0</v>
          </cell>
          <cell r="JG67">
            <v>273</v>
          </cell>
          <cell r="JH67">
            <v>0</v>
          </cell>
          <cell r="JI67">
            <v>273</v>
          </cell>
          <cell r="JJ67">
            <v>6.3401916800000002</v>
          </cell>
          <cell r="JK67">
            <v>0</v>
          </cell>
          <cell r="JL67">
            <v>0</v>
          </cell>
          <cell r="JM67">
            <v>0</v>
          </cell>
          <cell r="JN67">
            <v>0</v>
          </cell>
          <cell r="JO67">
            <v>0</v>
          </cell>
          <cell r="JP67">
            <v>0</v>
          </cell>
          <cell r="JQ67">
            <v>0</v>
          </cell>
          <cell r="JR67">
            <v>22</v>
          </cell>
          <cell r="JS67">
            <v>0</v>
          </cell>
          <cell r="JT67">
            <v>22</v>
          </cell>
          <cell r="JU67">
            <v>115.56319658000001</v>
          </cell>
          <cell r="JV67">
            <v>0</v>
          </cell>
          <cell r="JW67">
            <v>0</v>
          </cell>
          <cell r="JX67">
            <v>0</v>
          </cell>
          <cell r="JY67">
            <v>0</v>
          </cell>
          <cell r="JZ67">
            <v>0</v>
          </cell>
          <cell r="KA67">
            <v>0</v>
          </cell>
          <cell r="KB67">
            <v>0</v>
          </cell>
          <cell r="KC67">
            <v>251</v>
          </cell>
          <cell r="KD67">
            <v>0</v>
          </cell>
          <cell r="KE67">
            <v>251</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115.56319658000001</v>
          </cell>
          <cell r="LC67">
            <v>0</v>
          </cell>
          <cell r="LD67">
            <v>0</v>
          </cell>
          <cell r="LE67">
            <v>0</v>
          </cell>
          <cell r="LF67">
            <v>0</v>
          </cell>
          <cell r="LG67">
            <v>0</v>
          </cell>
          <cell r="LH67">
            <v>0</v>
          </cell>
          <cell r="LI67">
            <v>0</v>
          </cell>
          <cell r="LJ67">
            <v>251</v>
          </cell>
          <cell r="LK67">
            <v>0</v>
          </cell>
          <cell r="LL67">
            <v>251</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t="str">
            <v>нд</v>
          </cell>
          <cell r="OM67" t="str">
            <v>нд</v>
          </cell>
          <cell r="ON67" t="str">
            <v>нд</v>
          </cell>
          <cell r="OO67" t="str">
            <v>нд</v>
          </cell>
          <cell r="OP67" t="str">
            <v>нд</v>
          </cell>
          <cell r="OR67" t="str">
            <v>нд</v>
          </cell>
          <cell r="OT67">
            <v>15637.185665075769</v>
          </cell>
        </row>
        <row r="68">
          <cell r="A68" t="str">
            <v>Г</v>
          </cell>
          <cell r="B68" t="str">
            <v>1.1.2.4.1</v>
          </cell>
          <cell r="C68" t="str">
            <v>Реконструкция прочих объектов основных средств всего, в том числе:</v>
          </cell>
          <cell r="D68" t="str">
            <v>Г</v>
          </cell>
          <cell r="E68">
            <v>0</v>
          </cell>
          <cell r="H68">
            <v>0</v>
          </cell>
          <cell r="J68">
            <v>2455.9926644699999</v>
          </cell>
          <cell r="K68">
            <v>0</v>
          </cell>
          <cell r="L68">
            <v>2455.9926644699999</v>
          </cell>
          <cell r="M68">
            <v>999.58759440000017</v>
          </cell>
          <cell r="N68">
            <v>0</v>
          </cell>
          <cell r="O68">
            <v>199.96046895000003</v>
          </cell>
          <cell r="P68">
            <v>69.464734550000003</v>
          </cell>
          <cell r="Q68">
            <v>1186.9798665699998</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11773.071493446381</v>
          </cell>
          <cell r="CY68">
            <v>2007.6103241393257</v>
          </cell>
          <cell r="CZ68">
            <v>3841.5348877713004</v>
          </cell>
          <cell r="DA68">
            <v>3963.2928893735866</v>
          </cell>
          <cell r="DB68">
            <v>1960.6333921621663</v>
          </cell>
          <cell r="DE68">
            <v>0</v>
          </cell>
          <cell r="DG68">
            <v>1858.2327315399998</v>
          </cell>
          <cell r="DH68">
            <v>0</v>
          </cell>
          <cell r="DI68">
            <v>1858.2327315399998</v>
          </cell>
          <cell r="DJ68">
            <v>591.40477412999996</v>
          </cell>
          <cell r="DK68">
            <v>443.57690142000001</v>
          </cell>
          <cell r="DL68">
            <v>711.97321601999988</v>
          </cell>
          <cell r="DM68">
            <v>111.27783997</v>
          </cell>
          <cell r="DN68">
            <v>7287.9116630170756</v>
          </cell>
          <cell r="DS68">
            <v>457.4</v>
          </cell>
          <cell r="DT68">
            <v>1398.5</v>
          </cell>
          <cell r="DU68">
            <v>1496.3844160049637</v>
          </cell>
          <cell r="DV68">
            <v>3935.6272470121125</v>
          </cell>
          <cell r="DW68">
            <v>1398.5</v>
          </cell>
          <cell r="DX68" t="str">
            <v/>
          </cell>
          <cell r="DY68" t="str">
            <v/>
          </cell>
          <cell r="DZ68" t="str">
            <v/>
          </cell>
          <cell r="EA68" t="str">
            <v/>
          </cell>
          <cell r="EB68">
            <v>0</v>
          </cell>
          <cell r="EC68">
            <v>381.27780788000001</v>
          </cell>
          <cell r="ED68">
            <v>195.56735697000005</v>
          </cell>
          <cell r="EE68">
            <v>22.006682420000001</v>
          </cell>
          <cell r="EF68">
            <v>155.14677308</v>
          </cell>
          <cell r="EG68">
            <v>8.5569954100000007</v>
          </cell>
          <cell r="EH68">
            <v>77.123455160000006</v>
          </cell>
          <cell r="EI68">
            <v>7.1553000000000005E-2</v>
          </cell>
          <cell r="EJ68">
            <v>1.69555777</v>
          </cell>
          <cell r="EK68">
            <v>71.096784159999999</v>
          </cell>
          <cell r="EL68">
            <v>4.2595602299999999</v>
          </cell>
          <cell r="EM68">
            <v>304.15435272000002</v>
          </cell>
          <cell r="EN68">
            <v>195.49580397000003</v>
          </cell>
          <cell r="EO68">
            <v>20.31112465</v>
          </cell>
          <cell r="EP68">
            <v>84.049988920000004</v>
          </cell>
          <cell r="EQ68">
            <v>4.2974351799999999</v>
          </cell>
          <cell r="ER68">
            <v>195.49580397000003</v>
          </cell>
          <cell r="ES68">
            <v>0</v>
          </cell>
          <cell r="ET68">
            <v>0</v>
          </cell>
          <cell r="EU68">
            <v>0</v>
          </cell>
          <cell r="EV68">
            <v>0</v>
          </cell>
          <cell r="EW68">
            <v>0</v>
          </cell>
          <cell r="EX68">
            <v>0</v>
          </cell>
          <cell r="EY68">
            <v>0</v>
          </cell>
          <cell r="EZ68">
            <v>0</v>
          </cell>
          <cell r="FA68">
            <v>0</v>
          </cell>
          <cell r="FB68">
            <v>304.15435272000002</v>
          </cell>
          <cell r="FC68">
            <v>195.49580397000003</v>
          </cell>
          <cell r="FD68">
            <v>20.31112465</v>
          </cell>
          <cell r="FE68">
            <v>84.049988920000004</v>
          </cell>
          <cell r="FF68">
            <v>4.2974351799999999</v>
          </cell>
          <cell r="FG68" t="str">
            <v/>
          </cell>
          <cell r="FH68" t="str">
            <v/>
          </cell>
          <cell r="FI68">
            <v>3</v>
          </cell>
          <cell r="FJ68" t="str">
            <v/>
          </cell>
          <cell r="FK68" t="str">
            <v>3</v>
          </cell>
          <cell r="FN68">
            <v>11773.071493446381</v>
          </cell>
          <cell r="FO68">
            <v>0</v>
          </cell>
          <cell r="FP68">
            <v>291.60899999999998</v>
          </cell>
          <cell r="FQ68">
            <v>0</v>
          </cell>
          <cell r="FR68">
            <v>2020.682</v>
          </cell>
          <cell r="FS68">
            <v>1892.0920000000001</v>
          </cell>
          <cell r="FT68">
            <v>72.739999999999995</v>
          </cell>
          <cell r="FU68">
            <v>55.85</v>
          </cell>
          <cell r="FV68">
            <v>202321</v>
          </cell>
          <cell r="FW68">
            <v>0</v>
          </cell>
          <cell r="FX68">
            <v>202321</v>
          </cell>
          <cell r="FZ68">
            <v>1199.2375608699999</v>
          </cell>
          <cell r="GA68">
            <v>0</v>
          </cell>
          <cell r="GB68">
            <v>36.483000000000004</v>
          </cell>
          <cell r="GC68">
            <v>0</v>
          </cell>
          <cell r="GD68">
            <v>545.12599999999998</v>
          </cell>
          <cell r="GE68">
            <v>545.12599999999998</v>
          </cell>
          <cell r="GF68">
            <v>0</v>
          </cell>
          <cell r="GG68">
            <v>0</v>
          </cell>
          <cell r="GH68">
            <v>13857</v>
          </cell>
          <cell r="GI68">
            <v>0</v>
          </cell>
          <cell r="GJ68">
            <v>13857</v>
          </cell>
          <cell r="GK68">
            <v>8308.9885183167862</v>
          </cell>
          <cell r="GL68">
            <v>0</v>
          </cell>
          <cell r="GM68">
            <v>81.175999999999988</v>
          </cell>
          <cell r="GN68">
            <v>0</v>
          </cell>
          <cell r="GO68">
            <v>1379.5060000000001</v>
          </cell>
          <cell r="GP68">
            <v>0</v>
          </cell>
          <cell r="GQ68">
            <v>0</v>
          </cell>
          <cell r="GR68">
            <v>0</v>
          </cell>
          <cell r="GS68">
            <v>164119</v>
          </cell>
          <cell r="GT68">
            <v>0</v>
          </cell>
          <cell r="GU68">
            <v>164119</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8308.9885183167862</v>
          </cell>
          <cell r="ID68">
            <v>0</v>
          </cell>
          <cell r="IE68">
            <v>81.175999999999988</v>
          </cell>
          <cell r="IF68">
            <v>0</v>
          </cell>
          <cell r="IG68">
            <v>1379.5060000000001</v>
          </cell>
          <cell r="IH68">
            <v>0</v>
          </cell>
          <cell r="II68">
            <v>0</v>
          </cell>
          <cell r="IJ68">
            <v>0</v>
          </cell>
          <cell r="IK68">
            <v>164119</v>
          </cell>
          <cell r="IL68">
            <v>0</v>
          </cell>
          <cell r="IM68">
            <v>164119</v>
          </cell>
          <cell r="IN68">
            <v>0</v>
          </cell>
          <cell r="IO68">
            <v>0</v>
          </cell>
          <cell r="IP68">
            <v>0</v>
          </cell>
          <cell r="IQ68">
            <v>0</v>
          </cell>
          <cell r="IR68">
            <v>0</v>
          </cell>
          <cell r="IS68">
            <v>0</v>
          </cell>
          <cell r="IT68">
            <v>0</v>
          </cell>
          <cell r="IU68">
            <v>0</v>
          </cell>
          <cell r="IV68">
            <v>0</v>
          </cell>
          <cell r="IW68">
            <v>0</v>
          </cell>
          <cell r="IX68">
            <v>0</v>
          </cell>
          <cell r="IY68">
            <v>121.90338826000001</v>
          </cell>
          <cell r="IZ68">
            <v>0</v>
          </cell>
          <cell r="JA68">
            <v>0</v>
          </cell>
          <cell r="JB68">
            <v>0</v>
          </cell>
          <cell r="JC68">
            <v>0</v>
          </cell>
          <cell r="JD68">
            <v>0</v>
          </cell>
          <cell r="JE68">
            <v>0</v>
          </cell>
          <cell r="JF68">
            <v>0</v>
          </cell>
          <cell r="JG68">
            <v>273</v>
          </cell>
          <cell r="JH68">
            <v>0</v>
          </cell>
          <cell r="JI68">
            <v>273</v>
          </cell>
          <cell r="JJ68">
            <v>6.3401916800000002</v>
          </cell>
          <cell r="JK68">
            <v>0</v>
          </cell>
          <cell r="JL68">
            <v>0</v>
          </cell>
          <cell r="JM68">
            <v>0</v>
          </cell>
          <cell r="JN68">
            <v>0</v>
          </cell>
          <cell r="JO68">
            <v>0</v>
          </cell>
          <cell r="JP68">
            <v>0</v>
          </cell>
          <cell r="JQ68">
            <v>0</v>
          </cell>
          <cell r="JR68">
            <v>22</v>
          </cell>
          <cell r="JS68">
            <v>0</v>
          </cell>
          <cell r="JT68">
            <v>22</v>
          </cell>
          <cell r="JU68">
            <v>115.56319658000001</v>
          </cell>
          <cell r="JV68">
            <v>0</v>
          </cell>
          <cell r="JW68">
            <v>0</v>
          </cell>
          <cell r="JX68">
            <v>0</v>
          </cell>
          <cell r="JY68">
            <v>0</v>
          </cell>
          <cell r="JZ68">
            <v>0</v>
          </cell>
          <cell r="KA68">
            <v>0</v>
          </cell>
          <cell r="KB68">
            <v>0</v>
          </cell>
          <cell r="KC68">
            <v>251</v>
          </cell>
          <cell r="KD68">
            <v>0</v>
          </cell>
          <cell r="KE68">
            <v>251</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115.56319658000001</v>
          </cell>
          <cell r="LC68">
            <v>0</v>
          </cell>
          <cell r="LD68">
            <v>0</v>
          </cell>
          <cell r="LE68">
            <v>0</v>
          </cell>
          <cell r="LF68">
            <v>0</v>
          </cell>
          <cell r="LG68">
            <v>0</v>
          </cell>
          <cell r="LH68">
            <v>0</v>
          </cell>
          <cell r="LI68">
            <v>0</v>
          </cell>
          <cell r="LJ68">
            <v>251</v>
          </cell>
          <cell r="LK68">
            <v>0</v>
          </cell>
          <cell r="LL68">
            <v>251</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t="str">
            <v>нд</v>
          </cell>
          <cell r="OM68" t="str">
            <v>нд</v>
          </cell>
          <cell r="ON68" t="str">
            <v>нд</v>
          </cell>
          <cell r="OO68" t="str">
            <v>нд</v>
          </cell>
          <cell r="OP68" t="str">
            <v>нд</v>
          </cell>
          <cell r="OR68" t="str">
            <v>нд</v>
          </cell>
          <cell r="OT68">
            <v>15637.185665075769</v>
          </cell>
        </row>
        <row r="69">
          <cell r="A69" t="str">
            <v>Г</v>
          </cell>
          <cell r="B69" t="str">
            <v>1.1.2.4.2</v>
          </cell>
          <cell r="C69" t="str">
            <v>Модернизация, техническое перевооружение прочих объектов основных средств всего, в том числе:</v>
          </cell>
          <cell r="D69" t="str">
            <v>Г</v>
          </cell>
          <cell r="E69">
            <v>0</v>
          </cell>
          <cell r="H69">
            <v>0</v>
          </cell>
          <cell r="J69">
            <v>2455.9926644699999</v>
          </cell>
          <cell r="K69">
            <v>0</v>
          </cell>
          <cell r="L69">
            <v>2455.9926644699999</v>
          </cell>
          <cell r="M69">
            <v>999.58759440000017</v>
          </cell>
          <cell r="N69">
            <v>0</v>
          </cell>
          <cell r="O69">
            <v>199.96046895000003</v>
          </cell>
          <cell r="P69">
            <v>69.464734550000003</v>
          </cell>
          <cell r="Q69">
            <v>1186.9798665699998</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1858.2327315399998</v>
          </cell>
          <cell r="DH69">
            <v>0</v>
          </cell>
          <cell r="DI69">
            <v>1858.2327315399998</v>
          </cell>
          <cell r="DJ69">
            <v>591.40477412999996</v>
          </cell>
          <cell r="DK69">
            <v>443.57690142000001</v>
          </cell>
          <cell r="DL69">
            <v>711.97321601999988</v>
          </cell>
          <cell r="DM69">
            <v>111.27783997</v>
          </cell>
          <cell r="DN69">
            <v>7287.9116630170756</v>
          </cell>
          <cell r="DS69">
            <v>457.4</v>
          </cell>
          <cell r="DT69">
            <v>1398.5</v>
          </cell>
          <cell r="DU69">
            <v>1496.3844160049637</v>
          </cell>
          <cell r="DV69">
            <v>3935.6272470121125</v>
          </cell>
          <cell r="DW69">
            <v>1398.5</v>
          </cell>
          <cell r="DX69" t="str">
            <v/>
          </cell>
          <cell r="DY69" t="str">
            <v/>
          </cell>
          <cell r="DZ69" t="str">
            <v/>
          </cell>
          <cell r="EA69" t="str">
            <v/>
          </cell>
          <cell r="EB69">
            <v>0</v>
          </cell>
          <cell r="EC69">
            <v>381.27780788000001</v>
          </cell>
          <cell r="ED69">
            <v>195.56735697000005</v>
          </cell>
          <cell r="EE69">
            <v>22.006682420000001</v>
          </cell>
          <cell r="EF69">
            <v>155.14677308</v>
          </cell>
          <cell r="EG69">
            <v>8.5569954100000007</v>
          </cell>
          <cell r="EH69">
            <v>77.123455160000006</v>
          </cell>
          <cell r="EI69">
            <v>7.1553000000000005E-2</v>
          </cell>
          <cell r="EJ69">
            <v>1.69555777</v>
          </cell>
          <cell r="EK69">
            <v>71.096784159999999</v>
          </cell>
          <cell r="EL69">
            <v>4.2595602299999999</v>
          </cell>
          <cell r="EM69">
            <v>304.15435272000002</v>
          </cell>
          <cell r="EN69">
            <v>195.49580397000003</v>
          </cell>
          <cell r="EO69">
            <v>20.31112465</v>
          </cell>
          <cell r="EP69">
            <v>84.049988920000004</v>
          </cell>
          <cell r="EQ69">
            <v>4.2974351799999999</v>
          </cell>
          <cell r="ER69">
            <v>195.49580397000003</v>
          </cell>
          <cell r="ES69">
            <v>0</v>
          </cell>
          <cell r="ET69">
            <v>0</v>
          </cell>
          <cell r="EU69">
            <v>0</v>
          </cell>
          <cell r="EV69">
            <v>0</v>
          </cell>
          <cell r="EW69">
            <v>0</v>
          </cell>
          <cell r="EX69">
            <v>0</v>
          </cell>
          <cell r="EY69">
            <v>0</v>
          </cell>
          <cell r="EZ69">
            <v>0</v>
          </cell>
          <cell r="FA69">
            <v>0</v>
          </cell>
          <cell r="FB69">
            <v>304.15435272000002</v>
          </cell>
          <cell r="FC69">
            <v>195.49580397000003</v>
          </cell>
          <cell r="FD69">
            <v>20.31112465</v>
          </cell>
          <cell r="FE69">
            <v>84.049988920000004</v>
          </cell>
          <cell r="FF69">
            <v>4.2974351799999999</v>
          </cell>
          <cell r="FG69" t="str">
            <v/>
          </cell>
          <cell r="FH69" t="str">
            <v/>
          </cell>
          <cell r="FI69">
            <v>3</v>
          </cell>
          <cell r="FJ69" t="str">
            <v/>
          </cell>
          <cell r="FK69" t="str">
            <v>3</v>
          </cell>
          <cell r="FN69">
            <v>11773.071493446381</v>
          </cell>
          <cell r="FO69">
            <v>0</v>
          </cell>
          <cell r="FP69">
            <v>291.60899999999998</v>
          </cell>
          <cell r="FQ69">
            <v>0</v>
          </cell>
          <cell r="FR69">
            <v>2020.682</v>
          </cell>
          <cell r="FS69">
            <v>1892.0920000000001</v>
          </cell>
          <cell r="FT69">
            <v>72.739999999999995</v>
          </cell>
          <cell r="FU69">
            <v>55.85</v>
          </cell>
          <cell r="FV69">
            <v>202321</v>
          </cell>
          <cell r="FW69">
            <v>0</v>
          </cell>
          <cell r="FX69">
            <v>202321</v>
          </cell>
          <cell r="FZ69">
            <v>1199.2375608699999</v>
          </cell>
          <cell r="GA69">
            <v>0</v>
          </cell>
          <cell r="GB69">
            <v>36.483000000000004</v>
          </cell>
          <cell r="GC69">
            <v>0</v>
          </cell>
          <cell r="GD69">
            <v>545.12599999999998</v>
          </cell>
          <cell r="GE69">
            <v>545.12599999999998</v>
          </cell>
          <cell r="GF69">
            <v>0</v>
          </cell>
          <cell r="GG69">
            <v>0</v>
          </cell>
          <cell r="GH69">
            <v>13857</v>
          </cell>
          <cell r="GI69">
            <v>0</v>
          </cell>
          <cell r="GJ69">
            <v>13857</v>
          </cell>
          <cell r="GK69">
            <v>8308.9885183167862</v>
          </cell>
          <cell r="GL69">
            <v>0</v>
          </cell>
          <cell r="GM69">
            <v>81.175999999999988</v>
          </cell>
          <cell r="GN69">
            <v>0</v>
          </cell>
          <cell r="GO69">
            <v>1379.5060000000001</v>
          </cell>
          <cell r="GP69">
            <v>0</v>
          </cell>
          <cell r="GQ69">
            <v>0</v>
          </cell>
          <cell r="GR69">
            <v>0</v>
          </cell>
          <cell r="GS69">
            <v>164119</v>
          </cell>
          <cell r="GT69">
            <v>0</v>
          </cell>
          <cell r="GU69">
            <v>164119</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8308.9885183167862</v>
          </cell>
          <cell r="ID69">
            <v>0</v>
          </cell>
          <cell r="IE69">
            <v>81.175999999999988</v>
          </cell>
          <cell r="IF69">
            <v>0</v>
          </cell>
          <cell r="IG69">
            <v>1379.5060000000001</v>
          </cell>
          <cell r="IH69">
            <v>0</v>
          </cell>
          <cell r="II69">
            <v>0</v>
          </cell>
          <cell r="IJ69">
            <v>0</v>
          </cell>
          <cell r="IK69">
            <v>164119</v>
          </cell>
          <cell r="IL69">
            <v>0</v>
          </cell>
          <cell r="IM69">
            <v>164119</v>
          </cell>
          <cell r="IN69">
            <v>0</v>
          </cell>
          <cell r="IO69">
            <v>0</v>
          </cell>
          <cell r="IP69">
            <v>0</v>
          </cell>
          <cell r="IQ69">
            <v>0</v>
          </cell>
          <cell r="IR69">
            <v>0</v>
          </cell>
          <cell r="IS69">
            <v>0</v>
          </cell>
          <cell r="IT69">
            <v>0</v>
          </cell>
          <cell r="IU69">
            <v>0</v>
          </cell>
          <cell r="IV69">
            <v>0</v>
          </cell>
          <cell r="IW69">
            <v>0</v>
          </cell>
          <cell r="IX69">
            <v>0</v>
          </cell>
          <cell r="IY69">
            <v>121.90338826000001</v>
          </cell>
          <cell r="IZ69">
            <v>0</v>
          </cell>
          <cell r="JA69">
            <v>0</v>
          </cell>
          <cell r="JB69">
            <v>0</v>
          </cell>
          <cell r="JC69">
            <v>0</v>
          </cell>
          <cell r="JD69">
            <v>0</v>
          </cell>
          <cell r="JE69">
            <v>0</v>
          </cell>
          <cell r="JF69">
            <v>0</v>
          </cell>
          <cell r="JG69">
            <v>273</v>
          </cell>
          <cell r="JH69">
            <v>0</v>
          </cell>
          <cell r="JI69">
            <v>273</v>
          </cell>
          <cell r="JJ69">
            <v>6.3401916800000002</v>
          </cell>
          <cell r="JK69">
            <v>0</v>
          </cell>
          <cell r="JL69">
            <v>0</v>
          </cell>
          <cell r="JM69">
            <v>0</v>
          </cell>
          <cell r="JN69">
            <v>0</v>
          </cell>
          <cell r="JO69">
            <v>0</v>
          </cell>
          <cell r="JP69">
            <v>0</v>
          </cell>
          <cell r="JQ69">
            <v>0</v>
          </cell>
          <cell r="JR69">
            <v>22</v>
          </cell>
          <cell r="JS69">
            <v>0</v>
          </cell>
          <cell r="JT69">
            <v>22</v>
          </cell>
          <cell r="JU69">
            <v>115.56319658000001</v>
          </cell>
          <cell r="JV69">
            <v>0</v>
          </cell>
          <cell r="JW69">
            <v>0</v>
          </cell>
          <cell r="JX69">
            <v>0</v>
          </cell>
          <cell r="JY69">
            <v>0</v>
          </cell>
          <cell r="JZ69">
            <v>0</v>
          </cell>
          <cell r="KA69">
            <v>0</v>
          </cell>
          <cell r="KB69">
            <v>0</v>
          </cell>
          <cell r="KC69">
            <v>251</v>
          </cell>
          <cell r="KD69">
            <v>0</v>
          </cell>
          <cell r="KE69">
            <v>251</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115.56319658000001</v>
          </cell>
          <cell r="LC69">
            <v>0</v>
          </cell>
          <cell r="LD69">
            <v>0</v>
          </cell>
          <cell r="LE69">
            <v>0</v>
          </cell>
          <cell r="LF69">
            <v>0</v>
          </cell>
          <cell r="LG69">
            <v>0</v>
          </cell>
          <cell r="LH69">
            <v>0</v>
          </cell>
          <cell r="LI69">
            <v>0</v>
          </cell>
          <cell r="LJ69">
            <v>251</v>
          </cell>
          <cell r="LK69">
            <v>0</v>
          </cell>
          <cell r="LL69">
            <v>251</v>
          </cell>
          <cell r="LQ69">
            <v>0</v>
          </cell>
          <cell r="LR69">
            <v>0</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R69" t="str">
            <v>нд</v>
          </cell>
          <cell r="OT69">
            <v>15637.185665075769</v>
          </cell>
        </row>
        <row r="70">
          <cell r="A70" t="str">
            <v>Г</v>
          </cell>
          <cell r="B70" t="str">
            <v>1.1.3</v>
          </cell>
          <cell r="C70"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0" t="str">
            <v>Г</v>
          </cell>
          <cell r="E70">
            <v>0</v>
          </cell>
          <cell r="H70">
            <v>0</v>
          </cell>
          <cell r="J70">
            <v>2455.9926644699999</v>
          </cell>
          <cell r="K70">
            <v>0</v>
          </cell>
          <cell r="L70">
            <v>2455.9926644699999</v>
          </cell>
          <cell r="M70">
            <v>999.58759440000017</v>
          </cell>
          <cell r="N70">
            <v>0</v>
          </cell>
          <cell r="O70">
            <v>199.96046895000003</v>
          </cell>
          <cell r="P70">
            <v>69.464734550000003</v>
          </cell>
          <cell r="Q70">
            <v>1186.9798665699998</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t="str">
            <v/>
          </cell>
          <cell r="BC70" t="str">
            <v/>
          </cell>
          <cell r="BD70" t="str">
            <v/>
          </cell>
          <cell r="BE70" t="str">
            <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0</v>
          </cell>
          <cell r="DG70">
            <v>1858.2327315399998</v>
          </cell>
          <cell r="DH70">
            <v>0</v>
          </cell>
          <cell r="DI70">
            <v>1858.2327315399998</v>
          </cell>
          <cell r="DJ70">
            <v>591.40477412999996</v>
          </cell>
          <cell r="DK70">
            <v>443.57690142000001</v>
          </cell>
          <cell r="DL70">
            <v>711.97321601999988</v>
          </cell>
          <cell r="DM70">
            <v>111.27783997</v>
          </cell>
          <cell r="DN70">
            <v>7287.9116630170756</v>
          </cell>
          <cell r="DS70">
            <v>457.4</v>
          </cell>
          <cell r="DT70">
            <v>1398.5</v>
          </cell>
          <cell r="DU70">
            <v>1496.3844160049637</v>
          </cell>
          <cell r="DV70">
            <v>3935.6272470121125</v>
          </cell>
          <cell r="DW70">
            <v>1398.5</v>
          </cell>
          <cell r="DX70" t="str">
            <v/>
          </cell>
          <cell r="DY70" t="str">
            <v/>
          </cell>
          <cell r="DZ70" t="str">
            <v/>
          </cell>
          <cell r="EA70" t="str">
            <v/>
          </cell>
          <cell r="EB70">
            <v>0</v>
          </cell>
          <cell r="EC70">
            <v>381.27780788000001</v>
          </cell>
          <cell r="ED70">
            <v>195.56735697000005</v>
          </cell>
          <cell r="EE70">
            <v>22.006682420000001</v>
          </cell>
          <cell r="EF70">
            <v>155.14677308</v>
          </cell>
          <cell r="EG70">
            <v>8.5569954100000007</v>
          </cell>
          <cell r="EH70">
            <v>77.123455160000006</v>
          </cell>
          <cell r="EI70">
            <v>7.1553000000000005E-2</v>
          </cell>
          <cell r="EJ70">
            <v>1.69555777</v>
          </cell>
          <cell r="EK70">
            <v>71.096784159999999</v>
          </cell>
          <cell r="EL70">
            <v>4.2595602299999999</v>
          </cell>
          <cell r="EM70">
            <v>304.15435272000002</v>
          </cell>
          <cell r="EN70">
            <v>195.49580397000003</v>
          </cell>
          <cell r="EO70">
            <v>20.31112465</v>
          </cell>
          <cell r="EP70">
            <v>84.049988920000004</v>
          </cell>
          <cell r="EQ70">
            <v>4.2974351799999999</v>
          </cell>
          <cell r="ER70">
            <v>195.49580397000003</v>
          </cell>
          <cell r="ES70">
            <v>0</v>
          </cell>
          <cell r="ET70">
            <v>0</v>
          </cell>
          <cell r="EU70">
            <v>0</v>
          </cell>
          <cell r="EV70">
            <v>0</v>
          </cell>
          <cell r="EW70">
            <v>0</v>
          </cell>
          <cell r="EX70">
            <v>0</v>
          </cell>
          <cell r="EY70">
            <v>0</v>
          </cell>
          <cell r="EZ70">
            <v>0</v>
          </cell>
          <cell r="FA70">
            <v>0</v>
          </cell>
          <cell r="FB70">
            <v>304.15435272000002</v>
          </cell>
          <cell r="FC70">
            <v>195.49580397000003</v>
          </cell>
          <cell r="FD70">
            <v>20.31112465</v>
          </cell>
          <cell r="FE70">
            <v>84.049988920000004</v>
          </cell>
          <cell r="FF70">
            <v>4.2974351799999999</v>
          </cell>
          <cell r="FG70" t="str">
            <v/>
          </cell>
          <cell r="FH70" t="str">
            <v/>
          </cell>
          <cell r="FI70">
            <v>3</v>
          </cell>
          <cell r="FJ70" t="str">
            <v/>
          </cell>
          <cell r="FK70" t="str">
            <v>3</v>
          </cell>
          <cell r="FN70">
            <v>11773.071493446381</v>
          </cell>
          <cell r="FO70">
            <v>0</v>
          </cell>
          <cell r="FP70">
            <v>291.60899999999998</v>
          </cell>
          <cell r="FQ70">
            <v>0</v>
          </cell>
          <cell r="FR70">
            <v>2020.682</v>
          </cell>
          <cell r="FS70">
            <v>1892.0920000000001</v>
          </cell>
          <cell r="FT70">
            <v>72.739999999999995</v>
          </cell>
          <cell r="FU70">
            <v>55.85</v>
          </cell>
          <cell r="FV70">
            <v>202321</v>
          </cell>
          <cell r="FW70">
            <v>0</v>
          </cell>
          <cell r="FX70">
            <v>202321</v>
          </cell>
          <cell r="FZ70">
            <v>1199.2375608699999</v>
          </cell>
          <cell r="GA70">
            <v>0</v>
          </cell>
          <cell r="GB70">
            <v>36.483000000000004</v>
          </cell>
          <cell r="GC70">
            <v>0</v>
          </cell>
          <cell r="GD70">
            <v>545.12599999999998</v>
          </cell>
          <cell r="GE70">
            <v>545.12599999999998</v>
          </cell>
          <cell r="GF70">
            <v>0</v>
          </cell>
          <cell r="GG70">
            <v>0</v>
          </cell>
          <cell r="GH70">
            <v>13857</v>
          </cell>
          <cell r="GI70">
            <v>0</v>
          </cell>
          <cell r="GJ70">
            <v>13857</v>
          </cell>
          <cell r="GK70">
            <v>8308.9885183167862</v>
          </cell>
          <cell r="GL70">
            <v>0</v>
          </cell>
          <cell r="GM70">
            <v>81.175999999999988</v>
          </cell>
          <cell r="GN70">
            <v>0</v>
          </cell>
          <cell r="GO70">
            <v>1379.5060000000001</v>
          </cell>
          <cell r="GP70">
            <v>0</v>
          </cell>
          <cell r="GQ70">
            <v>0</v>
          </cell>
          <cell r="GR70">
            <v>0</v>
          </cell>
          <cell r="GS70">
            <v>164119</v>
          </cell>
          <cell r="GT70">
            <v>0</v>
          </cell>
          <cell r="GU70">
            <v>164119</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8308.9885183167862</v>
          </cell>
          <cell r="ID70">
            <v>0</v>
          </cell>
          <cell r="IE70">
            <v>81.175999999999988</v>
          </cell>
          <cell r="IF70">
            <v>0</v>
          </cell>
          <cell r="IG70">
            <v>1379.5060000000001</v>
          </cell>
          <cell r="IH70">
            <v>0</v>
          </cell>
          <cell r="II70">
            <v>0</v>
          </cell>
          <cell r="IJ70">
            <v>0</v>
          </cell>
          <cell r="IK70">
            <v>164119</v>
          </cell>
          <cell r="IL70">
            <v>0</v>
          </cell>
          <cell r="IM70">
            <v>164119</v>
          </cell>
          <cell r="IN70">
            <v>0</v>
          </cell>
          <cell r="IO70">
            <v>0</v>
          </cell>
          <cell r="IP70">
            <v>0</v>
          </cell>
          <cell r="IQ70">
            <v>0</v>
          </cell>
          <cell r="IR70">
            <v>0</v>
          </cell>
          <cell r="IS70">
            <v>0</v>
          </cell>
          <cell r="IT70">
            <v>0</v>
          </cell>
          <cell r="IU70">
            <v>0</v>
          </cell>
          <cell r="IV70">
            <v>0</v>
          </cell>
          <cell r="IW70">
            <v>0</v>
          </cell>
          <cell r="IX70">
            <v>0</v>
          </cell>
          <cell r="IY70">
            <v>121.90338826000001</v>
          </cell>
          <cell r="IZ70">
            <v>0</v>
          </cell>
          <cell r="JA70">
            <v>0</v>
          </cell>
          <cell r="JB70">
            <v>0</v>
          </cell>
          <cell r="JC70">
            <v>0</v>
          </cell>
          <cell r="JD70">
            <v>0</v>
          </cell>
          <cell r="JE70">
            <v>0</v>
          </cell>
          <cell r="JF70">
            <v>0</v>
          </cell>
          <cell r="JG70">
            <v>273</v>
          </cell>
          <cell r="JH70">
            <v>0</v>
          </cell>
          <cell r="JI70">
            <v>273</v>
          </cell>
          <cell r="JJ70">
            <v>6.3401916800000002</v>
          </cell>
          <cell r="JK70">
            <v>0</v>
          </cell>
          <cell r="JL70">
            <v>0</v>
          </cell>
          <cell r="JM70">
            <v>0</v>
          </cell>
          <cell r="JN70">
            <v>0</v>
          </cell>
          <cell r="JO70">
            <v>0</v>
          </cell>
          <cell r="JP70">
            <v>0</v>
          </cell>
          <cell r="JQ70">
            <v>0</v>
          </cell>
          <cell r="JR70">
            <v>22</v>
          </cell>
          <cell r="JS70">
            <v>0</v>
          </cell>
          <cell r="JT70">
            <v>22</v>
          </cell>
          <cell r="JU70">
            <v>115.56319658000001</v>
          </cell>
          <cell r="JV70">
            <v>0</v>
          </cell>
          <cell r="JW70">
            <v>0</v>
          </cell>
          <cell r="JX70">
            <v>0</v>
          </cell>
          <cell r="JY70">
            <v>0</v>
          </cell>
          <cell r="JZ70">
            <v>0</v>
          </cell>
          <cell r="KA70">
            <v>0</v>
          </cell>
          <cell r="KB70">
            <v>0</v>
          </cell>
          <cell r="KC70">
            <v>251</v>
          </cell>
          <cell r="KD70">
            <v>0</v>
          </cell>
          <cell r="KE70">
            <v>251</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115.56319658000001</v>
          </cell>
          <cell r="LC70">
            <v>0</v>
          </cell>
          <cell r="LD70">
            <v>0</v>
          </cell>
          <cell r="LE70">
            <v>0</v>
          </cell>
          <cell r="LF70">
            <v>0</v>
          </cell>
          <cell r="LG70">
            <v>0</v>
          </cell>
          <cell r="LH70">
            <v>0</v>
          </cell>
          <cell r="LI70">
            <v>0</v>
          </cell>
          <cell r="LJ70">
            <v>251</v>
          </cell>
          <cell r="LK70">
            <v>0</v>
          </cell>
          <cell r="LL70">
            <v>251</v>
          </cell>
          <cell r="LQ70">
            <v>0</v>
          </cell>
          <cell r="LR70">
            <v>0</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R70" t="str">
            <v>нд</v>
          </cell>
          <cell r="OT70">
            <v>15637.185665075769</v>
          </cell>
        </row>
        <row r="71">
          <cell r="A71" t="str">
            <v>Г</v>
          </cell>
          <cell r="B71" t="str">
            <v>1.1.3.1</v>
          </cell>
          <cell r="C71" t="str">
            <v>Инвестиционные проекты, предусмотренные схемой и программой развития Единой энергетической системы России всего, в том числе:</v>
          </cell>
          <cell r="D71" t="str">
            <v>Г</v>
          </cell>
          <cell r="E71">
            <v>0</v>
          </cell>
          <cell r="H71">
            <v>0</v>
          </cell>
          <cell r="J71">
            <v>2455.9926644699999</v>
          </cell>
          <cell r="K71">
            <v>0</v>
          </cell>
          <cell r="L71">
            <v>2455.9926644699999</v>
          </cell>
          <cell r="M71">
            <v>999.58759440000017</v>
          </cell>
          <cell r="N71">
            <v>0</v>
          </cell>
          <cell r="O71">
            <v>199.96046895000003</v>
          </cell>
          <cell r="P71">
            <v>69.464734550000003</v>
          </cell>
          <cell r="Q71">
            <v>1186.9798665699998</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t="str">
            <v/>
          </cell>
          <cell r="BC71" t="str">
            <v/>
          </cell>
          <cell r="BD71" t="str">
            <v/>
          </cell>
          <cell r="BE71" t="str">
            <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t="str">
            <v/>
          </cell>
          <cell r="CR71" t="str">
            <v/>
          </cell>
          <cell r="CS71" t="str">
            <v/>
          </cell>
          <cell r="CT71" t="str">
            <v/>
          </cell>
          <cell r="CU71">
            <v>0</v>
          </cell>
          <cell r="CX71">
            <v>11773.071493446381</v>
          </cell>
          <cell r="CY71">
            <v>2007.6103241393257</v>
          </cell>
          <cell r="CZ71">
            <v>3841.5348877713004</v>
          </cell>
          <cell r="DA71">
            <v>3963.2928893735866</v>
          </cell>
          <cell r="DB71">
            <v>1960.6333921621663</v>
          </cell>
          <cell r="DE71">
            <v>0</v>
          </cell>
          <cell r="DG71">
            <v>1858.2327315399998</v>
          </cell>
          <cell r="DH71">
            <v>0</v>
          </cell>
          <cell r="DI71">
            <v>1858.2327315399998</v>
          </cell>
          <cell r="DJ71">
            <v>591.40477412999996</v>
          </cell>
          <cell r="DK71">
            <v>443.57690142000001</v>
          </cell>
          <cell r="DL71">
            <v>711.97321601999988</v>
          </cell>
          <cell r="DM71">
            <v>111.27783997</v>
          </cell>
          <cell r="DN71">
            <v>7287.9116630170756</v>
          </cell>
          <cell r="DS71">
            <v>457.4</v>
          </cell>
          <cell r="DT71">
            <v>1398.5</v>
          </cell>
          <cell r="DU71">
            <v>1496.3844160049637</v>
          </cell>
          <cell r="DV71">
            <v>3935.6272470121125</v>
          </cell>
          <cell r="DW71">
            <v>1398.5</v>
          </cell>
          <cell r="DX71" t="str">
            <v/>
          </cell>
          <cell r="DY71" t="str">
            <v/>
          </cell>
          <cell r="DZ71" t="str">
            <v/>
          </cell>
          <cell r="EA71" t="str">
            <v/>
          </cell>
          <cell r="EB71">
            <v>0</v>
          </cell>
          <cell r="EC71">
            <v>381.27780788000001</v>
          </cell>
          <cell r="ED71">
            <v>195.56735697000005</v>
          </cell>
          <cell r="EE71">
            <v>22.006682420000001</v>
          </cell>
          <cell r="EF71">
            <v>155.14677308</v>
          </cell>
          <cell r="EG71">
            <v>8.5569954100000007</v>
          </cell>
          <cell r="EH71">
            <v>77.123455160000006</v>
          </cell>
          <cell r="EI71">
            <v>7.1553000000000005E-2</v>
          </cell>
          <cell r="EJ71">
            <v>1.69555777</v>
          </cell>
          <cell r="EK71">
            <v>71.096784159999999</v>
          </cell>
          <cell r="EL71">
            <v>4.2595602299999999</v>
          </cell>
          <cell r="EM71">
            <v>304.15435272000002</v>
          </cell>
          <cell r="EN71">
            <v>195.49580397000003</v>
          </cell>
          <cell r="EO71">
            <v>20.31112465</v>
          </cell>
          <cell r="EP71">
            <v>84.049988920000004</v>
          </cell>
          <cell r="EQ71">
            <v>4.2974351799999999</v>
          </cell>
          <cell r="ER71">
            <v>195.49580397000003</v>
          </cell>
          <cell r="ES71">
            <v>0</v>
          </cell>
          <cell r="ET71">
            <v>0</v>
          </cell>
          <cell r="EU71">
            <v>0</v>
          </cell>
          <cell r="EV71">
            <v>0</v>
          </cell>
          <cell r="EW71">
            <v>0</v>
          </cell>
          <cell r="EX71">
            <v>0</v>
          </cell>
          <cell r="EY71">
            <v>0</v>
          </cell>
          <cell r="EZ71">
            <v>0</v>
          </cell>
          <cell r="FA71">
            <v>0</v>
          </cell>
          <cell r="FB71">
            <v>304.15435272000002</v>
          </cell>
          <cell r="FC71">
            <v>195.49580397000003</v>
          </cell>
          <cell r="FD71">
            <v>20.31112465</v>
          </cell>
          <cell r="FE71">
            <v>84.049988920000004</v>
          </cell>
          <cell r="FF71">
            <v>4.2974351799999999</v>
          </cell>
          <cell r="FG71" t="str">
            <v/>
          </cell>
          <cell r="FH71" t="str">
            <v/>
          </cell>
          <cell r="FI71" t="str">
            <v/>
          </cell>
          <cell r="FJ71" t="str">
            <v/>
          </cell>
          <cell r="FK71">
            <v>0</v>
          </cell>
          <cell r="FN71">
            <v>11773.071493446381</v>
          </cell>
          <cell r="FO71">
            <v>0</v>
          </cell>
          <cell r="FP71">
            <v>291.60899999999998</v>
          </cell>
          <cell r="FQ71">
            <v>0</v>
          </cell>
          <cell r="FR71">
            <v>2020.682</v>
          </cell>
          <cell r="FS71">
            <v>1892.0920000000001</v>
          </cell>
          <cell r="FT71">
            <v>72.739999999999995</v>
          </cell>
          <cell r="FU71">
            <v>55.85</v>
          </cell>
          <cell r="FV71">
            <v>202321</v>
          </cell>
          <cell r="FW71">
            <v>0</v>
          </cell>
          <cell r="FX71">
            <v>202321</v>
          </cell>
          <cell r="FZ71">
            <v>1199.2375608699999</v>
          </cell>
          <cell r="GA71">
            <v>0</v>
          </cell>
          <cell r="GB71">
            <v>36.483000000000004</v>
          </cell>
          <cell r="GC71">
            <v>0</v>
          </cell>
          <cell r="GD71">
            <v>545.12599999999998</v>
          </cell>
          <cell r="GE71">
            <v>545.12599999999998</v>
          </cell>
          <cell r="GF71">
            <v>0</v>
          </cell>
          <cell r="GG71">
            <v>0</v>
          </cell>
          <cell r="GH71">
            <v>13857</v>
          </cell>
          <cell r="GI71">
            <v>0</v>
          </cell>
          <cell r="GJ71">
            <v>13857</v>
          </cell>
          <cell r="GK71">
            <v>8308.9885183167862</v>
          </cell>
          <cell r="GL71">
            <v>0</v>
          </cell>
          <cell r="GM71">
            <v>81.175999999999988</v>
          </cell>
          <cell r="GN71">
            <v>0</v>
          </cell>
          <cell r="GO71">
            <v>1379.5060000000001</v>
          </cell>
          <cell r="GP71">
            <v>0</v>
          </cell>
          <cell r="GQ71">
            <v>0</v>
          </cell>
          <cell r="GR71">
            <v>0</v>
          </cell>
          <cell r="GS71">
            <v>164119</v>
          </cell>
          <cell r="GT71">
            <v>0</v>
          </cell>
          <cell r="GU71">
            <v>164119</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8308.9885183167862</v>
          </cell>
          <cell r="ID71">
            <v>0</v>
          </cell>
          <cell r="IE71">
            <v>81.175999999999988</v>
          </cell>
          <cell r="IF71">
            <v>0</v>
          </cell>
          <cell r="IG71">
            <v>1379.5060000000001</v>
          </cell>
          <cell r="IH71">
            <v>0</v>
          </cell>
          <cell r="II71">
            <v>0</v>
          </cell>
          <cell r="IJ71">
            <v>0</v>
          </cell>
          <cell r="IK71">
            <v>164119</v>
          </cell>
          <cell r="IL71">
            <v>0</v>
          </cell>
          <cell r="IM71">
            <v>164119</v>
          </cell>
          <cell r="IN71">
            <v>0</v>
          </cell>
          <cell r="IO71">
            <v>0</v>
          </cell>
          <cell r="IP71">
            <v>0</v>
          </cell>
          <cell r="IQ71">
            <v>0</v>
          </cell>
          <cell r="IR71">
            <v>0</v>
          </cell>
          <cell r="IS71">
            <v>0</v>
          </cell>
          <cell r="IT71">
            <v>0</v>
          </cell>
          <cell r="IU71">
            <v>0</v>
          </cell>
          <cell r="IV71">
            <v>0</v>
          </cell>
          <cell r="IW71">
            <v>0</v>
          </cell>
          <cell r="IX71">
            <v>0</v>
          </cell>
          <cell r="IY71">
            <v>121.90338826000001</v>
          </cell>
          <cell r="IZ71">
            <v>0</v>
          </cell>
          <cell r="JA71">
            <v>0</v>
          </cell>
          <cell r="JB71">
            <v>0</v>
          </cell>
          <cell r="JC71">
            <v>0</v>
          </cell>
          <cell r="JD71">
            <v>0</v>
          </cell>
          <cell r="JE71">
            <v>0</v>
          </cell>
          <cell r="JF71">
            <v>0</v>
          </cell>
          <cell r="JG71">
            <v>273</v>
          </cell>
          <cell r="JH71">
            <v>0</v>
          </cell>
          <cell r="JI71">
            <v>273</v>
          </cell>
          <cell r="JJ71">
            <v>6.3401916800000002</v>
          </cell>
          <cell r="JK71">
            <v>0</v>
          </cell>
          <cell r="JL71">
            <v>0</v>
          </cell>
          <cell r="JM71">
            <v>0</v>
          </cell>
          <cell r="JN71">
            <v>0</v>
          </cell>
          <cell r="JO71">
            <v>0</v>
          </cell>
          <cell r="JP71">
            <v>0</v>
          </cell>
          <cell r="JQ71">
            <v>0</v>
          </cell>
          <cell r="JR71">
            <v>22</v>
          </cell>
          <cell r="JS71">
            <v>0</v>
          </cell>
          <cell r="JT71">
            <v>22</v>
          </cell>
          <cell r="JU71">
            <v>115.56319658000001</v>
          </cell>
          <cell r="JV71">
            <v>0</v>
          </cell>
          <cell r="JW71">
            <v>0</v>
          </cell>
          <cell r="JX71">
            <v>0</v>
          </cell>
          <cell r="JY71">
            <v>0</v>
          </cell>
          <cell r="JZ71">
            <v>0</v>
          </cell>
          <cell r="KA71">
            <v>0</v>
          </cell>
          <cell r="KB71">
            <v>0</v>
          </cell>
          <cell r="KC71">
            <v>251</v>
          </cell>
          <cell r="KD71">
            <v>0</v>
          </cell>
          <cell r="KE71">
            <v>251</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115.56319658000001</v>
          </cell>
          <cell r="LC71">
            <v>0</v>
          </cell>
          <cell r="LD71">
            <v>0</v>
          </cell>
          <cell r="LE71">
            <v>0</v>
          </cell>
          <cell r="LF71">
            <v>0</v>
          </cell>
          <cell r="LG71">
            <v>0</v>
          </cell>
          <cell r="LH71">
            <v>0</v>
          </cell>
          <cell r="LI71">
            <v>0</v>
          </cell>
          <cell r="LJ71">
            <v>251</v>
          </cell>
          <cell r="LK71">
            <v>0</v>
          </cell>
          <cell r="LL71">
            <v>251</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t="str">
            <v>нд</v>
          </cell>
          <cell r="OM71" t="str">
            <v>нд</v>
          </cell>
          <cell r="ON71" t="str">
            <v>нд</v>
          </cell>
          <cell r="OO71" t="str">
            <v>нд</v>
          </cell>
          <cell r="OP71" t="str">
            <v>нд</v>
          </cell>
          <cell r="OR71" t="str">
            <v>нд</v>
          </cell>
          <cell r="OT71">
            <v>15637.185665075769</v>
          </cell>
        </row>
        <row r="72">
          <cell r="A72" t="str">
            <v>Г</v>
          </cell>
          <cell r="B72" t="str">
            <v>1.1.3.2</v>
          </cell>
          <cell r="C72" t="str">
            <v>Инвестиционные проекты, предусмотренные схемой и программой развития субъекта Российской Федерации всего, в том числе:</v>
          </cell>
          <cell r="D72" t="str">
            <v>Г</v>
          </cell>
          <cell r="E72">
            <v>0</v>
          </cell>
          <cell r="H72">
            <v>0</v>
          </cell>
          <cell r="J72">
            <v>2455.9926644699999</v>
          </cell>
          <cell r="K72">
            <v>0</v>
          </cell>
          <cell r="L72">
            <v>2455.9926644699999</v>
          </cell>
          <cell r="M72">
            <v>999.58759440000017</v>
          </cell>
          <cell r="N72">
            <v>0</v>
          </cell>
          <cell r="O72">
            <v>199.96046895000003</v>
          </cell>
          <cell r="P72">
            <v>69.464734550000003</v>
          </cell>
          <cell r="Q72">
            <v>1186.9798665699998</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t="str">
            <v/>
          </cell>
          <cell r="BC72" t="str">
            <v/>
          </cell>
          <cell r="BD72" t="str">
            <v/>
          </cell>
          <cell r="BE72" t="str">
            <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t="str">
            <v/>
          </cell>
          <cell r="CR72" t="str">
            <v/>
          </cell>
          <cell r="CS72" t="str">
            <v/>
          </cell>
          <cell r="CT72" t="str">
            <v/>
          </cell>
          <cell r="CU72">
            <v>0</v>
          </cell>
          <cell r="CX72">
            <v>11773.071493446381</v>
          </cell>
          <cell r="CY72">
            <v>2007.6103241393257</v>
          </cell>
          <cell r="CZ72">
            <v>3841.5348877713004</v>
          </cell>
          <cell r="DA72">
            <v>3963.2928893735866</v>
          </cell>
          <cell r="DB72">
            <v>1960.6333921621663</v>
          </cell>
          <cell r="DE72">
            <v>0</v>
          </cell>
          <cell r="DG72">
            <v>1858.2327315399998</v>
          </cell>
          <cell r="DH72">
            <v>0</v>
          </cell>
          <cell r="DI72">
            <v>1858.2327315399998</v>
          </cell>
          <cell r="DJ72">
            <v>591.40477412999996</v>
          </cell>
          <cell r="DK72">
            <v>443.57690142000001</v>
          </cell>
          <cell r="DL72">
            <v>711.97321601999988</v>
          </cell>
          <cell r="DM72">
            <v>111.27783997</v>
          </cell>
          <cell r="DN72">
            <v>7287.9116630170756</v>
          </cell>
          <cell r="DS72">
            <v>457.4</v>
          </cell>
          <cell r="DT72">
            <v>1398.5</v>
          </cell>
          <cell r="DU72">
            <v>1496.3844160049637</v>
          </cell>
          <cell r="DV72">
            <v>3935.6272470121125</v>
          </cell>
          <cell r="DW72">
            <v>1398.5</v>
          </cell>
          <cell r="DX72" t="str">
            <v/>
          </cell>
          <cell r="DY72" t="str">
            <v/>
          </cell>
          <cell r="DZ72" t="str">
            <v/>
          </cell>
          <cell r="EA72" t="str">
            <v/>
          </cell>
          <cell r="EB72">
            <v>0</v>
          </cell>
          <cell r="EC72">
            <v>381.27780788000001</v>
          </cell>
          <cell r="ED72">
            <v>195.56735697000005</v>
          </cell>
          <cell r="EE72">
            <v>22.006682420000001</v>
          </cell>
          <cell r="EF72">
            <v>155.14677308</v>
          </cell>
          <cell r="EG72">
            <v>8.5569954100000007</v>
          </cell>
          <cell r="EH72">
            <v>77.123455160000006</v>
          </cell>
          <cell r="EI72">
            <v>7.1553000000000005E-2</v>
          </cell>
          <cell r="EJ72">
            <v>1.69555777</v>
          </cell>
          <cell r="EK72">
            <v>71.096784159999999</v>
          </cell>
          <cell r="EL72">
            <v>4.2595602299999999</v>
          </cell>
          <cell r="EM72">
            <v>304.15435272000002</v>
          </cell>
          <cell r="EN72">
            <v>195.49580397000003</v>
          </cell>
          <cell r="EO72">
            <v>20.31112465</v>
          </cell>
          <cell r="EP72">
            <v>84.049988920000004</v>
          </cell>
          <cell r="EQ72">
            <v>4.2974351799999999</v>
          </cell>
          <cell r="ER72">
            <v>195.49580397000003</v>
          </cell>
          <cell r="ES72">
            <v>0</v>
          </cell>
          <cell r="ET72">
            <v>0</v>
          </cell>
          <cell r="EU72">
            <v>0</v>
          </cell>
          <cell r="EV72">
            <v>0</v>
          </cell>
          <cell r="EW72">
            <v>0</v>
          </cell>
          <cell r="EX72">
            <v>0</v>
          </cell>
          <cell r="EY72">
            <v>0</v>
          </cell>
          <cell r="EZ72">
            <v>0</v>
          </cell>
          <cell r="FA72">
            <v>0</v>
          </cell>
          <cell r="FB72">
            <v>304.15435272000002</v>
          </cell>
          <cell r="FC72">
            <v>195.49580397000003</v>
          </cell>
          <cell r="FD72">
            <v>20.31112465</v>
          </cell>
          <cell r="FE72">
            <v>84.049988920000004</v>
          </cell>
          <cell r="FF72">
            <v>4.2974351799999999</v>
          </cell>
          <cell r="FG72" t="str">
            <v/>
          </cell>
          <cell r="FH72" t="str">
            <v/>
          </cell>
          <cell r="FI72" t="str">
            <v/>
          </cell>
          <cell r="FJ72" t="str">
            <v/>
          </cell>
          <cell r="FK72">
            <v>0</v>
          </cell>
          <cell r="FN72">
            <v>11773.071493446381</v>
          </cell>
          <cell r="FO72">
            <v>0</v>
          </cell>
          <cell r="FP72">
            <v>291.60899999999998</v>
          </cell>
          <cell r="FQ72">
            <v>0</v>
          </cell>
          <cell r="FR72">
            <v>2020.682</v>
          </cell>
          <cell r="FS72">
            <v>1892.0920000000001</v>
          </cell>
          <cell r="FT72">
            <v>72.739999999999995</v>
          </cell>
          <cell r="FU72">
            <v>55.85</v>
          </cell>
          <cell r="FV72">
            <v>202321</v>
          </cell>
          <cell r="FW72">
            <v>0</v>
          </cell>
          <cell r="FX72">
            <v>202321</v>
          </cell>
          <cell r="FZ72">
            <v>1199.2375608699999</v>
          </cell>
          <cell r="GA72">
            <v>0</v>
          </cell>
          <cell r="GB72">
            <v>36.483000000000004</v>
          </cell>
          <cell r="GC72">
            <v>0</v>
          </cell>
          <cell r="GD72">
            <v>545.12599999999998</v>
          </cell>
          <cell r="GE72">
            <v>545.12599999999998</v>
          </cell>
          <cell r="GF72">
            <v>0</v>
          </cell>
          <cell r="GG72">
            <v>0</v>
          </cell>
          <cell r="GH72">
            <v>13857</v>
          </cell>
          <cell r="GI72">
            <v>0</v>
          </cell>
          <cell r="GJ72">
            <v>13857</v>
          </cell>
          <cell r="GK72">
            <v>8308.9885183167862</v>
          </cell>
          <cell r="GL72">
            <v>0</v>
          </cell>
          <cell r="GM72">
            <v>81.175999999999988</v>
          </cell>
          <cell r="GN72">
            <v>0</v>
          </cell>
          <cell r="GO72">
            <v>1379.5060000000001</v>
          </cell>
          <cell r="GP72">
            <v>0</v>
          </cell>
          <cell r="GQ72">
            <v>0</v>
          </cell>
          <cell r="GR72">
            <v>0</v>
          </cell>
          <cell r="GS72">
            <v>164119</v>
          </cell>
          <cell r="GT72">
            <v>0</v>
          </cell>
          <cell r="GU72">
            <v>164119</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8308.9885183167862</v>
          </cell>
          <cell r="ID72">
            <v>0</v>
          </cell>
          <cell r="IE72">
            <v>81.175999999999988</v>
          </cell>
          <cell r="IF72">
            <v>0</v>
          </cell>
          <cell r="IG72">
            <v>1379.5060000000001</v>
          </cell>
          <cell r="IH72">
            <v>0</v>
          </cell>
          <cell r="II72">
            <v>0</v>
          </cell>
          <cell r="IJ72">
            <v>0</v>
          </cell>
          <cell r="IK72">
            <v>164119</v>
          </cell>
          <cell r="IL72">
            <v>0</v>
          </cell>
          <cell r="IM72">
            <v>164119</v>
          </cell>
          <cell r="IN72">
            <v>0</v>
          </cell>
          <cell r="IO72">
            <v>0</v>
          </cell>
          <cell r="IP72">
            <v>0</v>
          </cell>
          <cell r="IQ72">
            <v>0</v>
          </cell>
          <cell r="IR72">
            <v>0</v>
          </cell>
          <cell r="IS72">
            <v>0</v>
          </cell>
          <cell r="IT72">
            <v>0</v>
          </cell>
          <cell r="IU72">
            <v>0</v>
          </cell>
          <cell r="IV72">
            <v>0</v>
          </cell>
          <cell r="IW72">
            <v>0</v>
          </cell>
          <cell r="IX72">
            <v>0</v>
          </cell>
          <cell r="IY72">
            <v>121.90338826000001</v>
          </cell>
          <cell r="IZ72">
            <v>0</v>
          </cell>
          <cell r="JA72">
            <v>0</v>
          </cell>
          <cell r="JB72">
            <v>0</v>
          </cell>
          <cell r="JC72">
            <v>0</v>
          </cell>
          <cell r="JD72">
            <v>0</v>
          </cell>
          <cell r="JE72">
            <v>0</v>
          </cell>
          <cell r="JF72">
            <v>0</v>
          </cell>
          <cell r="JG72">
            <v>273</v>
          </cell>
          <cell r="JH72">
            <v>0</v>
          </cell>
          <cell r="JI72">
            <v>273</v>
          </cell>
          <cell r="JJ72">
            <v>6.3401916800000002</v>
          </cell>
          <cell r="JK72">
            <v>0</v>
          </cell>
          <cell r="JL72">
            <v>0</v>
          </cell>
          <cell r="JM72">
            <v>0</v>
          </cell>
          <cell r="JN72">
            <v>0</v>
          </cell>
          <cell r="JO72">
            <v>0</v>
          </cell>
          <cell r="JP72">
            <v>0</v>
          </cell>
          <cell r="JQ72">
            <v>0</v>
          </cell>
          <cell r="JR72">
            <v>22</v>
          </cell>
          <cell r="JS72">
            <v>0</v>
          </cell>
          <cell r="JT72">
            <v>22</v>
          </cell>
          <cell r="JU72">
            <v>115.56319658000001</v>
          </cell>
          <cell r="JV72">
            <v>0</v>
          </cell>
          <cell r="JW72">
            <v>0</v>
          </cell>
          <cell r="JX72">
            <v>0</v>
          </cell>
          <cell r="JY72">
            <v>0</v>
          </cell>
          <cell r="JZ72">
            <v>0</v>
          </cell>
          <cell r="KA72">
            <v>0</v>
          </cell>
          <cell r="KB72">
            <v>0</v>
          </cell>
          <cell r="KC72">
            <v>251</v>
          </cell>
          <cell r="KD72">
            <v>0</v>
          </cell>
          <cell r="KE72">
            <v>251</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115.56319658000001</v>
          </cell>
          <cell r="LC72">
            <v>0</v>
          </cell>
          <cell r="LD72">
            <v>0</v>
          </cell>
          <cell r="LE72">
            <v>0</v>
          </cell>
          <cell r="LF72">
            <v>0</v>
          </cell>
          <cell r="LG72">
            <v>0</v>
          </cell>
          <cell r="LH72">
            <v>0</v>
          </cell>
          <cell r="LI72">
            <v>0</v>
          </cell>
          <cell r="LJ72">
            <v>251</v>
          </cell>
          <cell r="LK72">
            <v>0</v>
          </cell>
          <cell r="LL72">
            <v>251</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t="str">
            <v>нд</v>
          </cell>
          <cell r="OM72" t="str">
            <v>нд</v>
          </cell>
          <cell r="ON72" t="str">
            <v>нд</v>
          </cell>
          <cell r="OO72" t="str">
            <v>нд</v>
          </cell>
          <cell r="OP72" t="str">
            <v>нд</v>
          </cell>
          <cell r="OR72" t="str">
            <v>нд</v>
          </cell>
          <cell r="OT72">
            <v>15637.185665075769</v>
          </cell>
        </row>
        <row r="73">
          <cell r="A73" t="str">
            <v>Г</v>
          </cell>
          <cell r="B73" t="str">
            <v>1.1.4</v>
          </cell>
          <cell r="C73" t="str">
            <v>Прочее новое строительство объектов электросетевого хозяйства, всего, в том числе:</v>
          </cell>
          <cell r="D73" t="str">
            <v>Г</v>
          </cell>
          <cell r="E73">
            <v>2761.4159399999994</v>
          </cell>
          <cell r="H73">
            <v>1431.5302867600001</v>
          </cell>
          <cell r="J73">
            <v>3865.9568363500002</v>
          </cell>
          <cell r="K73">
            <v>1409.9641718800001</v>
          </cell>
          <cell r="L73">
            <v>2455.9926644699999</v>
          </cell>
          <cell r="M73">
            <v>999.58759440000017</v>
          </cell>
          <cell r="N73">
            <v>0</v>
          </cell>
          <cell r="O73">
            <v>199.96046895000003</v>
          </cell>
          <cell r="P73">
            <v>69.464734550000003</v>
          </cell>
          <cell r="Q73">
            <v>1186.9798665699998</v>
          </cell>
          <cell r="R73">
            <v>1245.2414932759109</v>
          </cell>
          <cell r="S73">
            <v>0</v>
          </cell>
          <cell r="T73">
            <v>0</v>
          </cell>
          <cell r="U73">
            <v>0</v>
          </cell>
          <cell r="V73">
            <v>0</v>
          </cell>
          <cell r="W73">
            <v>1245.2414932759109</v>
          </cell>
          <cell r="X73">
            <v>184.67999999999998</v>
          </cell>
          <cell r="Y73">
            <v>0</v>
          </cell>
          <cell r="Z73">
            <v>0</v>
          </cell>
          <cell r="AA73">
            <v>0</v>
          </cell>
          <cell r="AB73">
            <v>0</v>
          </cell>
          <cell r="AC73">
            <v>184.67999999999998</v>
          </cell>
          <cell r="AD73">
            <v>456.59999999999997</v>
          </cell>
          <cell r="AE73">
            <v>0</v>
          </cell>
          <cell r="AF73">
            <v>0</v>
          </cell>
          <cell r="AG73">
            <v>0</v>
          </cell>
          <cell r="AH73">
            <v>0</v>
          </cell>
          <cell r="AI73">
            <v>456.59999999999997</v>
          </cell>
          <cell r="AJ73">
            <v>317.64</v>
          </cell>
          <cell r="AK73">
            <v>0</v>
          </cell>
          <cell r="AL73">
            <v>0</v>
          </cell>
          <cell r="AM73">
            <v>0</v>
          </cell>
          <cell r="AN73">
            <v>0</v>
          </cell>
          <cell r="AO73">
            <v>317.64</v>
          </cell>
          <cell r="AP73">
            <v>286.32149327591105</v>
          </cell>
          <cell r="AQ73">
            <v>0</v>
          </cell>
          <cell r="AR73">
            <v>0</v>
          </cell>
          <cell r="AS73">
            <v>0</v>
          </cell>
          <cell r="AT73">
            <v>0</v>
          </cell>
          <cell r="AU73">
            <v>286.32149327591105</v>
          </cell>
          <cell r="AV73">
            <v>456.59999999999997</v>
          </cell>
          <cell r="AW73">
            <v>0</v>
          </cell>
          <cell r="AX73">
            <v>0</v>
          </cell>
          <cell r="AY73">
            <v>0</v>
          </cell>
          <cell r="AZ73">
            <v>0</v>
          </cell>
          <cell r="BA73">
            <v>456.59999999999997</v>
          </cell>
          <cell r="BB73">
            <v>1</v>
          </cell>
          <cell r="BC73" t="str">
            <v/>
          </cell>
          <cell r="BD73">
            <v>3</v>
          </cell>
          <cell r="BE73" t="str">
            <v/>
          </cell>
          <cell r="BF73" t="str">
            <v>1 3</v>
          </cell>
          <cell r="BG73">
            <v>80.078518639999999</v>
          </cell>
          <cell r="BH73">
            <v>0</v>
          </cell>
          <cell r="BI73">
            <v>0</v>
          </cell>
          <cell r="BJ73">
            <v>4.7031096416666669</v>
          </cell>
          <cell r="BK73">
            <v>0</v>
          </cell>
          <cell r="BL73">
            <v>75.375408998333342</v>
          </cell>
          <cell r="BM73">
            <v>2.7945826899999999</v>
          </cell>
          <cell r="BN73">
            <v>0</v>
          </cell>
          <cell r="BO73">
            <v>0</v>
          </cell>
          <cell r="BP73">
            <v>2.3288189083333335</v>
          </cell>
          <cell r="BQ73">
            <v>0</v>
          </cell>
          <cell r="BR73">
            <v>0.46576378166666643</v>
          </cell>
          <cell r="BS73">
            <v>77.283935950000014</v>
          </cell>
          <cell r="BT73">
            <v>0</v>
          </cell>
          <cell r="BU73">
            <v>0</v>
          </cell>
          <cell r="BV73">
            <v>2.3742907333333338</v>
          </cell>
          <cell r="BW73">
            <v>0</v>
          </cell>
          <cell r="BX73">
            <v>74.909645216666675</v>
          </cell>
          <cell r="BY73">
            <v>0</v>
          </cell>
          <cell r="BZ73">
            <v>0</v>
          </cell>
          <cell r="CA73">
            <v>0</v>
          </cell>
          <cell r="CB73">
            <v>0</v>
          </cell>
          <cell r="CC73">
            <v>0</v>
          </cell>
          <cell r="CD73">
            <v>0</v>
          </cell>
          <cell r="CE73">
            <v>0</v>
          </cell>
          <cell r="CF73">
            <v>0</v>
          </cell>
          <cell r="CG73">
            <v>0</v>
          </cell>
          <cell r="CH73">
            <v>0</v>
          </cell>
          <cell r="CI73">
            <v>0</v>
          </cell>
          <cell r="CJ73">
            <v>0</v>
          </cell>
          <cell r="CK73">
            <v>77.283935950000014</v>
          </cell>
          <cell r="CL73">
            <v>0</v>
          </cell>
          <cell r="CM73">
            <v>0</v>
          </cell>
          <cell r="CN73">
            <v>2.3742907333333338</v>
          </cell>
          <cell r="CO73">
            <v>0</v>
          </cell>
          <cell r="CP73">
            <v>74.909645216666675</v>
          </cell>
          <cell r="CQ73" t="str">
            <v/>
          </cell>
          <cell r="CR73" t="str">
            <v/>
          </cell>
          <cell r="CS73" t="str">
            <v/>
          </cell>
          <cell r="CT73" t="str">
            <v/>
          </cell>
          <cell r="CU73">
            <v>0</v>
          </cell>
          <cell r="CX73">
            <v>11773.071493446381</v>
          </cell>
          <cell r="CY73">
            <v>2007.6103241393257</v>
          </cell>
          <cell r="CZ73">
            <v>3841.5348877713004</v>
          </cell>
          <cell r="DA73">
            <v>3963.2928893735866</v>
          </cell>
          <cell r="DB73">
            <v>1960.6333921621663</v>
          </cell>
          <cell r="DE73">
            <v>1228.95566164</v>
          </cell>
          <cell r="DG73">
            <v>2956.227315596866</v>
          </cell>
          <cell r="DH73">
            <v>1097.9945840568662</v>
          </cell>
          <cell r="DI73">
            <v>1858.2327315399998</v>
          </cell>
          <cell r="DJ73">
            <v>591.40477412999996</v>
          </cell>
          <cell r="DK73">
            <v>443.57690142000001</v>
          </cell>
          <cell r="DL73">
            <v>711.97321601999988</v>
          </cell>
          <cell r="DM73">
            <v>111.27783997</v>
          </cell>
          <cell r="DN73">
            <v>7287.9116630170756</v>
          </cell>
          <cell r="DS73">
            <v>457.4</v>
          </cell>
          <cell r="DT73">
            <v>1398.5</v>
          </cell>
          <cell r="DU73">
            <v>1496.3844160049637</v>
          </cell>
          <cell r="DV73">
            <v>3935.6272470121125</v>
          </cell>
          <cell r="DW73">
            <v>1398.5</v>
          </cell>
          <cell r="DX73" t="str">
            <v/>
          </cell>
          <cell r="DY73" t="str">
            <v/>
          </cell>
          <cell r="DZ73" t="str">
            <v/>
          </cell>
          <cell r="EA73" t="str">
            <v/>
          </cell>
          <cell r="EB73">
            <v>0</v>
          </cell>
          <cell r="EC73">
            <v>381.27780788000001</v>
          </cell>
          <cell r="ED73">
            <v>195.56735697000005</v>
          </cell>
          <cell r="EE73">
            <v>22.006682420000001</v>
          </cell>
          <cell r="EF73">
            <v>155.14677308</v>
          </cell>
          <cell r="EG73">
            <v>8.5569954100000007</v>
          </cell>
          <cell r="EH73">
            <v>77.123455160000006</v>
          </cell>
          <cell r="EI73">
            <v>7.1553000000000005E-2</v>
          </cell>
          <cell r="EJ73">
            <v>1.69555777</v>
          </cell>
          <cell r="EK73">
            <v>71.096784159999999</v>
          </cell>
          <cell r="EL73">
            <v>4.2595602299999999</v>
          </cell>
          <cell r="EM73">
            <v>304.15435272000002</v>
          </cell>
          <cell r="EN73">
            <v>195.49580397000003</v>
          </cell>
          <cell r="EO73">
            <v>20.31112465</v>
          </cell>
          <cell r="EP73">
            <v>84.049988920000004</v>
          </cell>
          <cell r="EQ73">
            <v>4.2974351799999999</v>
          </cell>
          <cell r="ER73">
            <v>195.49580397000003</v>
          </cell>
          <cell r="ES73">
            <v>0</v>
          </cell>
          <cell r="ET73">
            <v>0</v>
          </cell>
          <cell r="EU73">
            <v>0</v>
          </cell>
          <cell r="EV73">
            <v>0</v>
          </cell>
          <cell r="EW73">
            <v>0</v>
          </cell>
          <cell r="EX73">
            <v>0</v>
          </cell>
          <cell r="EY73">
            <v>0</v>
          </cell>
          <cell r="EZ73">
            <v>0</v>
          </cell>
          <cell r="FA73">
            <v>0</v>
          </cell>
          <cell r="FB73">
            <v>304.15435272000002</v>
          </cell>
          <cell r="FC73">
            <v>195.49580397000003</v>
          </cell>
          <cell r="FD73">
            <v>20.31112465</v>
          </cell>
          <cell r="FE73">
            <v>84.049988920000004</v>
          </cell>
          <cell r="FF73">
            <v>4.2974351799999999</v>
          </cell>
          <cell r="FG73" t="str">
            <v/>
          </cell>
          <cell r="FH73" t="str">
            <v/>
          </cell>
          <cell r="FI73" t="str">
            <v/>
          </cell>
          <cell r="FJ73" t="str">
            <v/>
          </cell>
          <cell r="FK73">
            <v>0</v>
          </cell>
          <cell r="FN73">
            <v>11773.071493446381</v>
          </cell>
          <cell r="FO73">
            <v>0</v>
          </cell>
          <cell r="FP73">
            <v>291.60899999999998</v>
          </cell>
          <cell r="FQ73">
            <v>0</v>
          </cell>
          <cell r="FR73">
            <v>2020.682</v>
          </cell>
          <cell r="FS73">
            <v>1892.0920000000001</v>
          </cell>
          <cell r="FT73">
            <v>72.739999999999995</v>
          </cell>
          <cell r="FU73">
            <v>55.85</v>
          </cell>
          <cell r="FV73">
            <v>202321</v>
          </cell>
          <cell r="FW73">
            <v>0</v>
          </cell>
          <cell r="FX73">
            <v>202321</v>
          </cell>
          <cell r="FZ73">
            <v>1199.2375608699999</v>
          </cell>
          <cell r="GA73">
            <v>0</v>
          </cell>
          <cell r="GB73">
            <v>36.483000000000004</v>
          </cell>
          <cell r="GC73">
            <v>0</v>
          </cell>
          <cell r="GD73">
            <v>545.12599999999998</v>
          </cell>
          <cell r="GE73">
            <v>545.12599999999998</v>
          </cell>
          <cell r="GF73">
            <v>0</v>
          </cell>
          <cell r="GG73">
            <v>0</v>
          </cell>
          <cell r="GH73">
            <v>13857</v>
          </cell>
          <cell r="GI73">
            <v>0</v>
          </cell>
          <cell r="GJ73">
            <v>13857</v>
          </cell>
          <cell r="GK73">
            <v>8308.9885183167862</v>
          </cell>
          <cell r="GL73">
            <v>0</v>
          </cell>
          <cell r="GM73">
            <v>81.175999999999988</v>
          </cell>
          <cell r="GN73">
            <v>0</v>
          </cell>
          <cell r="GO73">
            <v>1379.5060000000001</v>
          </cell>
          <cell r="GP73">
            <v>0</v>
          </cell>
          <cell r="GQ73">
            <v>0</v>
          </cell>
          <cell r="GR73">
            <v>0</v>
          </cell>
          <cell r="GS73">
            <v>164119</v>
          </cell>
          <cell r="GT73">
            <v>0</v>
          </cell>
          <cell r="GU73">
            <v>164119</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8308.9885183167862</v>
          </cell>
          <cell r="ID73">
            <v>0</v>
          </cell>
          <cell r="IE73">
            <v>81.175999999999988</v>
          </cell>
          <cell r="IF73">
            <v>0</v>
          </cell>
          <cell r="IG73">
            <v>1379.5060000000001</v>
          </cell>
          <cell r="IH73">
            <v>0</v>
          </cell>
          <cell r="II73">
            <v>0</v>
          </cell>
          <cell r="IJ73">
            <v>0</v>
          </cell>
          <cell r="IK73">
            <v>164119</v>
          </cell>
          <cell r="IL73">
            <v>0</v>
          </cell>
          <cell r="IM73">
            <v>164119</v>
          </cell>
          <cell r="IN73">
            <v>0</v>
          </cell>
          <cell r="IO73">
            <v>0</v>
          </cell>
          <cell r="IP73">
            <v>0</v>
          </cell>
          <cell r="IQ73">
            <v>0</v>
          </cell>
          <cell r="IR73">
            <v>0</v>
          </cell>
          <cell r="IS73">
            <v>0</v>
          </cell>
          <cell r="IT73">
            <v>0</v>
          </cell>
          <cell r="IU73">
            <v>0</v>
          </cell>
          <cell r="IV73">
            <v>0</v>
          </cell>
          <cell r="IW73">
            <v>0</v>
          </cell>
          <cell r="IX73">
            <v>0</v>
          </cell>
          <cell r="IY73">
            <v>121.90338826000001</v>
          </cell>
          <cell r="IZ73">
            <v>0</v>
          </cell>
          <cell r="JA73">
            <v>0</v>
          </cell>
          <cell r="JB73">
            <v>0</v>
          </cell>
          <cell r="JC73">
            <v>0</v>
          </cell>
          <cell r="JD73">
            <v>0</v>
          </cell>
          <cell r="JE73">
            <v>0</v>
          </cell>
          <cell r="JF73">
            <v>0</v>
          </cell>
          <cell r="JG73">
            <v>273</v>
          </cell>
          <cell r="JH73">
            <v>0</v>
          </cell>
          <cell r="JI73">
            <v>273</v>
          </cell>
          <cell r="JJ73">
            <v>6.3401916800000002</v>
          </cell>
          <cell r="JK73">
            <v>0</v>
          </cell>
          <cell r="JL73">
            <v>0</v>
          </cell>
          <cell r="JM73">
            <v>0</v>
          </cell>
          <cell r="JN73">
            <v>0</v>
          </cell>
          <cell r="JO73">
            <v>0</v>
          </cell>
          <cell r="JP73">
            <v>0</v>
          </cell>
          <cell r="JQ73">
            <v>0</v>
          </cell>
          <cell r="JR73">
            <v>22</v>
          </cell>
          <cell r="JS73">
            <v>0</v>
          </cell>
          <cell r="JT73">
            <v>22</v>
          </cell>
          <cell r="JU73">
            <v>115.56319658000001</v>
          </cell>
          <cell r="JV73">
            <v>0</v>
          </cell>
          <cell r="JW73">
            <v>0</v>
          </cell>
          <cell r="JX73">
            <v>0</v>
          </cell>
          <cell r="JY73">
            <v>0</v>
          </cell>
          <cell r="JZ73">
            <v>0</v>
          </cell>
          <cell r="KA73">
            <v>0</v>
          </cell>
          <cell r="KB73">
            <v>0</v>
          </cell>
          <cell r="KC73">
            <v>251</v>
          </cell>
          <cell r="KD73">
            <v>0</v>
          </cell>
          <cell r="KE73">
            <v>251</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115.56319658000001</v>
          </cell>
          <cell r="LC73">
            <v>0</v>
          </cell>
          <cell r="LD73">
            <v>0</v>
          </cell>
          <cell r="LE73">
            <v>0</v>
          </cell>
          <cell r="LF73">
            <v>0</v>
          </cell>
          <cell r="LG73">
            <v>0</v>
          </cell>
          <cell r="LH73">
            <v>0</v>
          </cell>
          <cell r="LI73">
            <v>0</v>
          </cell>
          <cell r="LJ73">
            <v>251</v>
          </cell>
          <cell r="LK73">
            <v>0</v>
          </cell>
          <cell r="LL73">
            <v>251</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t="str">
            <v>нд</v>
          </cell>
          <cell r="OM73" t="str">
            <v>нд</v>
          </cell>
          <cell r="ON73" t="str">
            <v>нд</v>
          </cell>
          <cell r="OO73" t="str">
            <v>нд</v>
          </cell>
          <cell r="OP73" t="str">
            <v>нд</v>
          </cell>
          <cell r="OR73" t="str">
            <v>нд</v>
          </cell>
          <cell r="OT73">
            <v>15637.185665075769</v>
          </cell>
        </row>
        <row r="74">
          <cell r="A74" t="str">
            <v>L_Che365_20</v>
          </cell>
          <cell r="B74" t="str">
            <v>1.1.4</v>
          </cell>
          <cell r="C74" t="str">
            <v>Строительство и реконструкция сети 10-0,4 кВ (ВЛ 0,4 кВ протяженностью 36,4 км, ВЛ-10 кВ протяженностью 0,531 км, ТП 6(10)/0,4 кВ общей мощностью 0,96 МВА) в рамках "Плана (программы) снижения потерь электрической энергии в электрических сетях Аргунских ГЭС АО "Чеченэнерго"</v>
          </cell>
          <cell r="D74" t="str">
            <v>L_Che365_20</v>
          </cell>
          <cell r="E74">
            <v>37.6680318692</v>
          </cell>
          <cell r="H74">
            <v>34.765474009999998</v>
          </cell>
          <cell r="J74">
            <v>4.3291306992000012</v>
          </cell>
          <cell r="K74">
            <v>4.318319669200001</v>
          </cell>
          <cell r="L74">
            <v>1.0811029999999999E-2</v>
          </cell>
          <cell r="M74">
            <v>0</v>
          </cell>
          <cell r="N74">
            <v>0</v>
          </cell>
          <cell r="O74">
            <v>0</v>
          </cell>
          <cell r="P74">
            <v>0</v>
          </cell>
          <cell r="Q74">
            <v>1.0811029999999999E-2</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1.41576181</v>
          </cell>
          <cell r="BH74">
            <v>0</v>
          </cell>
          <cell r="BI74">
            <v>0</v>
          </cell>
          <cell r="BJ74">
            <v>0</v>
          </cell>
          <cell r="BK74">
            <v>0</v>
          </cell>
          <cell r="BL74">
            <v>1.41576181</v>
          </cell>
          <cell r="BM74">
            <v>0</v>
          </cell>
          <cell r="BN74">
            <v>0</v>
          </cell>
          <cell r="BO74">
            <v>0</v>
          </cell>
          <cell r="BP74">
            <v>0</v>
          </cell>
          <cell r="BQ74">
            <v>0</v>
          </cell>
          <cell r="BR74">
            <v>0</v>
          </cell>
          <cell r="BS74">
            <v>1.41576181</v>
          </cell>
          <cell r="BT74">
            <v>0</v>
          </cell>
          <cell r="BU74">
            <v>0</v>
          </cell>
          <cell r="BV74">
            <v>0</v>
          </cell>
          <cell r="BW74">
            <v>0</v>
          </cell>
          <cell r="BX74">
            <v>1.41576181</v>
          </cell>
          <cell r="BY74">
            <v>0</v>
          </cell>
          <cell r="BZ74">
            <v>0</v>
          </cell>
          <cell r="CA74">
            <v>0</v>
          </cell>
          <cell r="CB74">
            <v>0</v>
          </cell>
          <cell r="CC74">
            <v>0</v>
          </cell>
          <cell r="CD74">
            <v>0</v>
          </cell>
          <cell r="CE74">
            <v>0</v>
          </cell>
          <cell r="CF74">
            <v>0</v>
          </cell>
          <cell r="CG74">
            <v>0</v>
          </cell>
          <cell r="CH74">
            <v>0</v>
          </cell>
          <cell r="CI74">
            <v>0</v>
          </cell>
          <cell r="CJ74">
            <v>0</v>
          </cell>
          <cell r="CK74">
            <v>1.41576181</v>
          </cell>
          <cell r="CL74">
            <v>0</v>
          </cell>
          <cell r="CM74">
            <v>0</v>
          </cell>
          <cell r="CN74">
            <v>0</v>
          </cell>
          <cell r="CO74">
            <v>0</v>
          </cell>
          <cell r="CP74">
            <v>1.41576181</v>
          </cell>
          <cell r="CQ74" t="str">
            <v/>
          </cell>
          <cell r="CR74" t="str">
            <v/>
          </cell>
          <cell r="CS74" t="str">
            <v/>
          </cell>
          <cell r="CT74" t="str">
            <v/>
          </cell>
          <cell r="CU74">
            <v>0</v>
          </cell>
          <cell r="CX74">
            <v>31.889344139999999</v>
          </cell>
          <cell r="CY74">
            <v>2.3181405000000002</v>
          </cell>
          <cell r="CZ74">
            <v>22.299748400000002</v>
          </cell>
          <cell r="DA74">
            <v>3.6301916000000007</v>
          </cell>
          <cell r="DB74">
            <v>3.6412636399999965</v>
          </cell>
          <cell r="DE74">
            <v>29.46158192</v>
          </cell>
          <cell r="DG74">
            <v>2.4277622199999982</v>
          </cell>
          <cell r="DH74">
            <v>2.4277622199999982</v>
          </cell>
          <cell r="DI74">
            <v>0</v>
          </cell>
          <cell r="DJ74">
            <v>0</v>
          </cell>
          <cell r="DK74">
            <v>0</v>
          </cell>
          <cell r="DL74">
            <v>0</v>
          </cell>
          <cell r="DM74">
            <v>0</v>
          </cell>
          <cell r="DN74">
            <v>0</v>
          </cell>
          <cell r="DS74">
            <v>0</v>
          </cell>
          <cell r="DT74">
            <v>0</v>
          </cell>
          <cell r="DU74">
            <v>0</v>
          </cell>
          <cell r="DV74">
            <v>0</v>
          </cell>
          <cell r="DW74">
            <v>0</v>
          </cell>
          <cell r="DX74" t="str">
            <v/>
          </cell>
          <cell r="DY74" t="str">
            <v/>
          </cell>
          <cell r="DZ74" t="str">
            <v/>
          </cell>
          <cell r="EA74" t="str">
            <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t="str">
            <v/>
          </cell>
          <cell r="FK74">
            <v>0</v>
          </cell>
          <cell r="FN74">
            <v>31.889344139999999</v>
          </cell>
          <cell r="FO74">
            <v>0</v>
          </cell>
          <cell r="FP74">
            <v>0.96</v>
          </cell>
          <cell r="FQ74">
            <v>0</v>
          </cell>
          <cell r="FR74">
            <v>36.018000000000001</v>
          </cell>
          <cell r="FS74">
            <v>36.018000000000001</v>
          </cell>
          <cell r="FT74">
            <v>0</v>
          </cell>
          <cell r="FU74">
            <v>0</v>
          </cell>
          <cell r="FV74">
            <v>0</v>
          </cell>
          <cell r="FW74">
            <v>0</v>
          </cell>
          <cell r="FX74">
            <v>0</v>
          </cell>
          <cell r="FZ74">
            <v>0</v>
          </cell>
          <cell r="GA74">
            <v>0</v>
          </cell>
          <cell r="GB74">
            <v>0</v>
          </cell>
          <cell r="GC74">
            <v>0</v>
          </cell>
          <cell r="GD74">
            <v>0</v>
          </cell>
          <cell r="GE74">
            <v>0</v>
          </cell>
          <cell r="GF74">
            <v>0</v>
          </cell>
          <cell r="GG74">
            <v>0</v>
          </cell>
          <cell r="GH74">
            <v>0</v>
          </cell>
          <cell r="GI74">
            <v>0</v>
          </cell>
          <cell r="GJ74">
            <v>0</v>
          </cell>
          <cell r="GK74">
            <v>0</v>
          </cell>
          <cell r="GL74">
            <v>0</v>
          </cell>
          <cell r="GM74">
            <v>0</v>
          </cell>
          <cell r="GN74">
            <v>0</v>
          </cell>
          <cell r="GO74">
            <v>0</v>
          </cell>
          <cell r="GP74">
            <v>0</v>
          </cell>
          <cell r="GQ74">
            <v>0</v>
          </cell>
          <cell r="GR74">
            <v>0</v>
          </cell>
          <cell r="GS74">
            <v>0</v>
          </cell>
          <cell r="GT74">
            <v>0</v>
          </cell>
          <cell r="GU74">
            <v>0</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0</v>
          </cell>
          <cell r="ID74">
            <v>0</v>
          </cell>
          <cell r="IE74">
            <v>0</v>
          </cell>
          <cell r="IF74">
            <v>0</v>
          </cell>
          <cell r="IG74">
            <v>0</v>
          </cell>
          <cell r="IH74">
            <v>0</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0</v>
          </cell>
          <cell r="IZ74">
            <v>0</v>
          </cell>
          <cell r="JA74">
            <v>0</v>
          </cell>
          <cell r="JB74">
            <v>0</v>
          </cell>
          <cell r="JC74">
            <v>0</v>
          </cell>
          <cell r="JD74">
            <v>0</v>
          </cell>
          <cell r="JE74">
            <v>0</v>
          </cell>
          <cell r="JF74">
            <v>0</v>
          </cell>
          <cell r="JG74">
            <v>0</v>
          </cell>
          <cell r="JH74">
            <v>0</v>
          </cell>
          <cell r="JI74">
            <v>0</v>
          </cell>
          <cell r="JJ74">
            <v>0</v>
          </cell>
          <cell r="JK74">
            <v>0</v>
          </cell>
          <cell r="JL74">
            <v>0</v>
          </cell>
          <cell r="JM74">
            <v>0</v>
          </cell>
          <cell r="JN74">
            <v>0</v>
          </cell>
          <cell r="JO74">
            <v>0</v>
          </cell>
          <cell r="JP74">
            <v>0</v>
          </cell>
          <cell r="JQ74">
            <v>0</v>
          </cell>
          <cell r="JR74">
            <v>0</v>
          </cell>
          <cell r="JS74">
            <v>0</v>
          </cell>
          <cell r="JT74">
            <v>0</v>
          </cell>
          <cell r="JU74">
            <v>0</v>
          </cell>
          <cell r="JV74">
            <v>0</v>
          </cell>
          <cell r="JW74">
            <v>0</v>
          </cell>
          <cell r="JX74">
            <v>0</v>
          </cell>
          <cell r="JY74">
            <v>0</v>
          </cell>
          <cell r="JZ74">
            <v>0</v>
          </cell>
          <cell r="KA74">
            <v>0</v>
          </cell>
          <cell r="KB74">
            <v>0</v>
          </cell>
          <cell r="KC74">
            <v>0</v>
          </cell>
          <cell r="KD74">
            <v>0</v>
          </cell>
          <cell r="KE74">
            <v>0</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2019</v>
          </cell>
          <cell r="OM74">
            <v>2022</v>
          </cell>
          <cell r="ON74">
            <v>2022</v>
          </cell>
          <cell r="OO74">
            <v>2022</v>
          </cell>
          <cell r="OP74">
            <v>0</v>
          </cell>
          <cell r="OR74" t="str">
            <v>нд</v>
          </cell>
          <cell r="OT74">
            <v>37.6680318692</v>
          </cell>
        </row>
        <row r="75">
          <cell r="A75" t="str">
            <v>L_Che366_20</v>
          </cell>
          <cell r="B75" t="str">
            <v>1.1.4</v>
          </cell>
          <cell r="C75" t="str">
            <v>Строительство и реконструкция сети 10-0,4 кВ (ВЛ 0,4 кВ протяженностью 107,178 км, ВЛ-10 кВ протяженностью 3,051 км, ТП 6(10)/0,4 кВ общей мощностью 14,69 МВА) в рамках "Плана (программы) снижения потерь электрической энергии в электрических сетях Гудермесских ГЭС АО "Чеченэнерго"</v>
          </cell>
          <cell r="D75" t="str">
            <v>L_Che366_20</v>
          </cell>
          <cell r="E75">
            <v>207.6661360672</v>
          </cell>
          <cell r="H75">
            <v>173.43832796400002</v>
          </cell>
          <cell r="J75">
            <v>60.882068973199978</v>
          </cell>
          <cell r="K75">
            <v>35.938685303199975</v>
          </cell>
          <cell r="L75">
            <v>24.943383670000003</v>
          </cell>
          <cell r="M75">
            <v>0</v>
          </cell>
          <cell r="N75">
            <v>0</v>
          </cell>
          <cell r="O75">
            <v>2.7944175000000002</v>
          </cell>
          <cell r="P75">
            <v>0</v>
          </cell>
          <cell r="Q75">
            <v>22.148966170000001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1.7108772000000001</v>
          </cell>
          <cell r="BH75">
            <v>0</v>
          </cell>
          <cell r="BI75">
            <v>0</v>
          </cell>
          <cell r="BJ75">
            <v>0</v>
          </cell>
          <cell r="BK75">
            <v>0</v>
          </cell>
          <cell r="BL75">
            <v>1.7108772000000001</v>
          </cell>
          <cell r="BM75">
            <v>0</v>
          </cell>
          <cell r="BN75">
            <v>0</v>
          </cell>
          <cell r="BO75">
            <v>0</v>
          </cell>
          <cell r="BP75">
            <v>0</v>
          </cell>
          <cell r="BQ75">
            <v>0</v>
          </cell>
          <cell r="BR75">
            <v>0</v>
          </cell>
          <cell r="BS75">
            <v>1.7108772000000001</v>
          </cell>
          <cell r="BT75">
            <v>0</v>
          </cell>
          <cell r="BU75">
            <v>0</v>
          </cell>
          <cell r="BV75">
            <v>0</v>
          </cell>
          <cell r="BW75">
            <v>0</v>
          </cell>
          <cell r="BX75">
            <v>1.7108772000000001</v>
          </cell>
          <cell r="BY75">
            <v>0</v>
          </cell>
          <cell r="BZ75">
            <v>0</v>
          </cell>
          <cell r="CA75">
            <v>0</v>
          </cell>
          <cell r="CB75">
            <v>0</v>
          </cell>
          <cell r="CC75">
            <v>0</v>
          </cell>
          <cell r="CD75">
            <v>0</v>
          </cell>
          <cell r="CE75">
            <v>0</v>
          </cell>
          <cell r="CF75">
            <v>0</v>
          </cell>
          <cell r="CG75">
            <v>0</v>
          </cell>
          <cell r="CH75">
            <v>0</v>
          </cell>
          <cell r="CI75">
            <v>0</v>
          </cell>
          <cell r="CJ75">
            <v>0</v>
          </cell>
          <cell r="CK75">
            <v>1.7108772000000001</v>
          </cell>
          <cell r="CL75">
            <v>0</v>
          </cell>
          <cell r="CM75">
            <v>0</v>
          </cell>
          <cell r="CN75">
            <v>0</v>
          </cell>
          <cell r="CO75">
            <v>0</v>
          </cell>
          <cell r="CP75">
            <v>1.7108772000000001</v>
          </cell>
          <cell r="CQ75" t="str">
            <v/>
          </cell>
          <cell r="CR75" t="str">
            <v/>
          </cell>
          <cell r="CS75" t="str">
            <v/>
          </cell>
          <cell r="CT75" t="str">
            <v/>
          </cell>
          <cell r="CU75">
            <v>0</v>
          </cell>
          <cell r="CX75">
            <v>173.977035062</v>
          </cell>
          <cell r="CY75">
            <v>8.3940645200000006</v>
          </cell>
          <cell r="CZ75">
            <v>134.42119919999999</v>
          </cell>
          <cell r="DA75">
            <v>21.882520800000002</v>
          </cell>
          <cell r="DB75">
            <v>9.2792505419999998</v>
          </cell>
          <cell r="DE75">
            <v>145.32196514000003</v>
          </cell>
          <cell r="DG75">
            <v>45.620078881999966</v>
          </cell>
          <cell r="DH75">
            <v>28.655069921999967</v>
          </cell>
          <cell r="DI75">
            <v>16.965008959999999</v>
          </cell>
          <cell r="DJ75">
            <v>0</v>
          </cell>
          <cell r="DK75">
            <v>13.047523959999999</v>
          </cell>
          <cell r="DL75">
            <v>0.27724672000000006</v>
          </cell>
          <cell r="DM75">
            <v>3.6402382800000002</v>
          </cell>
          <cell r="DN75">
            <v>0</v>
          </cell>
          <cell r="DS75">
            <v>0</v>
          </cell>
          <cell r="DT75">
            <v>0</v>
          </cell>
          <cell r="DU75">
            <v>0</v>
          </cell>
          <cell r="DV75">
            <v>0</v>
          </cell>
          <cell r="DW75">
            <v>0</v>
          </cell>
          <cell r="DX75" t="str">
            <v/>
          </cell>
          <cell r="DY75" t="str">
            <v/>
          </cell>
          <cell r="DZ75" t="str">
            <v/>
          </cell>
          <cell r="EA75" t="str">
            <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t="str">
            <v/>
          </cell>
          <cell r="FK75">
            <v>0</v>
          </cell>
          <cell r="FN75">
            <v>173.977035062</v>
          </cell>
          <cell r="FO75">
            <v>0</v>
          </cell>
          <cell r="FP75">
            <v>14.69</v>
          </cell>
          <cell r="FQ75">
            <v>0</v>
          </cell>
          <cell r="FR75">
            <v>110.229</v>
          </cell>
          <cell r="FS75">
            <v>110.229</v>
          </cell>
          <cell r="FT75">
            <v>0</v>
          </cell>
          <cell r="FU75">
            <v>0</v>
          </cell>
          <cell r="FV75">
            <v>0</v>
          </cell>
          <cell r="FW75">
            <v>0</v>
          </cell>
          <cell r="FX75">
            <v>0</v>
          </cell>
          <cell r="FZ75">
            <v>145.32196515000001</v>
          </cell>
          <cell r="GA75">
            <v>0</v>
          </cell>
          <cell r="GB75">
            <v>14.6</v>
          </cell>
          <cell r="GC75">
            <v>0</v>
          </cell>
          <cell r="GD75">
            <v>117.404</v>
          </cell>
          <cell r="GE75">
            <v>117.404</v>
          </cell>
          <cell r="GF75">
            <v>0</v>
          </cell>
          <cell r="GG75">
            <v>0</v>
          </cell>
          <cell r="GH75">
            <v>0</v>
          </cell>
          <cell r="GI75">
            <v>0</v>
          </cell>
          <cell r="GJ75">
            <v>0</v>
          </cell>
          <cell r="GK75">
            <v>0</v>
          </cell>
          <cell r="GL75">
            <v>0</v>
          </cell>
          <cell r="GM75">
            <v>0</v>
          </cell>
          <cell r="GN75">
            <v>0</v>
          </cell>
          <cell r="GO75">
            <v>0</v>
          </cell>
          <cell r="GP75">
            <v>0</v>
          </cell>
          <cell r="GQ75">
            <v>0</v>
          </cell>
          <cell r="GR75">
            <v>0</v>
          </cell>
          <cell r="GS75">
            <v>0</v>
          </cell>
          <cell r="GT75">
            <v>0</v>
          </cell>
          <cell r="GU75">
            <v>0</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0</v>
          </cell>
          <cell r="ID75">
            <v>0</v>
          </cell>
          <cell r="IE75">
            <v>0</v>
          </cell>
          <cell r="IF75">
            <v>0</v>
          </cell>
          <cell r="IG75">
            <v>0</v>
          </cell>
          <cell r="IH75">
            <v>0</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0</v>
          </cell>
          <cell r="IZ75">
            <v>0</v>
          </cell>
          <cell r="JA75">
            <v>0</v>
          </cell>
          <cell r="JB75">
            <v>0</v>
          </cell>
          <cell r="JC75">
            <v>0</v>
          </cell>
          <cell r="JD75">
            <v>0</v>
          </cell>
          <cell r="JE75">
            <v>0</v>
          </cell>
          <cell r="JF75">
            <v>0</v>
          </cell>
          <cell r="JG75">
            <v>0</v>
          </cell>
          <cell r="JH75">
            <v>0</v>
          </cell>
          <cell r="JI75">
            <v>0</v>
          </cell>
          <cell r="JJ75">
            <v>0</v>
          </cell>
          <cell r="JK75">
            <v>0</v>
          </cell>
          <cell r="JL75">
            <v>0</v>
          </cell>
          <cell r="JM75">
            <v>0</v>
          </cell>
          <cell r="JN75">
            <v>0</v>
          </cell>
          <cell r="JO75">
            <v>0</v>
          </cell>
          <cell r="JP75">
            <v>0</v>
          </cell>
          <cell r="JQ75">
            <v>0</v>
          </cell>
          <cell r="JR75">
            <v>0</v>
          </cell>
          <cell r="JS75">
            <v>0</v>
          </cell>
          <cell r="JT75">
            <v>0</v>
          </cell>
          <cell r="JU75">
            <v>0</v>
          </cell>
          <cell r="JV75">
            <v>0</v>
          </cell>
          <cell r="JW75">
            <v>0</v>
          </cell>
          <cell r="JX75">
            <v>0</v>
          </cell>
          <cell r="JY75">
            <v>0</v>
          </cell>
          <cell r="JZ75">
            <v>0</v>
          </cell>
          <cell r="KA75">
            <v>0</v>
          </cell>
          <cell r="KB75">
            <v>0</v>
          </cell>
          <cell r="KC75">
            <v>0</v>
          </cell>
          <cell r="KD75">
            <v>0</v>
          </cell>
          <cell r="KE75">
            <v>0</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2019</v>
          </cell>
          <cell r="OM75">
            <v>2022</v>
          </cell>
          <cell r="ON75">
            <v>2022</v>
          </cell>
          <cell r="OO75">
            <v>2022</v>
          </cell>
          <cell r="OP75">
            <v>0</v>
          </cell>
          <cell r="OR75" t="str">
            <v>нд</v>
          </cell>
          <cell r="OT75">
            <v>207.6661360672</v>
          </cell>
        </row>
        <row r="76">
          <cell r="A76" t="str">
            <v>L_Che367</v>
          </cell>
          <cell r="B76" t="str">
            <v>1.1.4</v>
          </cell>
          <cell r="C76" t="str">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76" t="str">
            <v>L_Che367</v>
          </cell>
          <cell r="E76">
            <v>133.23872162599201</v>
          </cell>
          <cell r="H76">
            <v>67.124223611999994</v>
          </cell>
          <cell r="J76">
            <v>123.54288355399203</v>
          </cell>
          <cell r="K76">
            <v>67.532118153992016</v>
          </cell>
          <cell r="L76">
            <v>56.010765400000004</v>
          </cell>
          <cell r="M76">
            <v>0</v>
          </cell>
          <cell r="N76">
            <v>0</v>
          </cell>
          <cell r="O76">
            <v>0.49390166666666679</v>
          </cell>
          <cell r="P76">
            <v>0</v>
          </cell>
          <cell r="Q76">
            <v>55.516863733333331</v>
          </cell>
          <cell r="R76">
            <v>71.254994601249123</v>
          </cell>
          <cell r="S76">
            <v>0</v>
          </cell>
          <cell r="T76">
            <v>0</v>
          </cell>
          <cell r="U76">
            <v>0</v>
          </cell>
          <cell r="V76">
            <v>0</v>
          </cell>
          <cell r="W76">
            <v>71.254994601249123</v>
          </cell>
          <cell r="X76">
            <v>11.399999999999999</v>
          </cell>
          <cell r="Y76">
            <v>0</v>
          </cell>
          <cell r="Z76">
            <v>0</v>
          </cell>
          <cell r="AA76">
            <v>0</v>
          </cell>
          <cell r="AB76">
            <v>0</v>
          </cell>
          <cell r="AC76">
            <v>11.399999999999999</v>
          </cell>
          <cell r="AD76">
            <v>17.7</v>
          </cell>
          <cell r="AE76">
            <v>0</v>
          </cell>
          <cell r="AF76">
            <v>0</v>
          </cell>
          <cell r="AG76">
            <v>0</v>
          </cell>
          <cell r="AH76">
            <v>0</v>
          </cell>
          <cell r="AI76">
            <v>17.7</v>
          </cell>
          <cell r="AJ76">
            <v>15.719999999999999</v>
          </cell>
          <cell r="AK76">
            <v>0</v>
          </cell>
          <cell r="AL76">
            <v>0</v>
          </cell>
          <cell r="AM76">
            <v>0</v>
          </cell>
          <cell r="AN76">
            <v>0</v>
          </cell>
          <cell r="AO76">
            <v>15.719999999999999</v>
          </cell>
          <cell r="AP76">
            <v>26.43499460124913</v>
          </cell>
          <cell r="AQ76">
            <v>0</v>
          </cell>
          <cell r="AR76">
            <v>0</v>
          </cell>
          <cell r="AS76">
            <v>0</v>
          </cell>
          <cell r="AT76">
            <v>0</v>
          </cell>
          <cell r="AU76">
            <v>26.43499460124913</v>
          </cell>
          <cell r="AV76">
            <v>17.7</v>
          </cell>
          <cell r="AW76">
            <v>0</v>
          </cell>
          <cell r="AX76">
            <v>0</v>
          </cell>
          <cell r="AY76">
            <v>0</v>
          </cell>
          <cell r="AZ76">
            <v>0</v>
          </cell>
          <cell r="BA76">
            <v>17.7</v>
          </cell>
          <cell r="BB76">
            <v>1</v>
          </cell>
          <cell r="BC76" t="str">
            <v/>
          </cell>
          <cell r="BD76">
            <v>3</v>
          </cell>
          <cell r="BE76" t="str">
            <v/>
          </cell>
          <cell r="BF76" t="str">
            <v>1 3</v>
          </cell>
          <cell r="BG76">
            <v>1.4176201399999999</v>
          </cell>
          <cell r="BH76">
            <v>0</v>
          </cell>
          <cell r="BI76">
            <v>0</v>
          </cell>
          <cell r="BJ76">
            <v>1.15255555</v>
          </cell>
          <cell r="BK76">
            <v>0</v>
          </cell>
          <cell r="BL76">
            <v>0.26506458999999993</v>
          </cell>
          <cell r="BM76">
            <v>1.3830666599999999</v>
          </cell>
          <cell r="BN76">
            <v>0</v>
          </cell>
          <cell r="BO76">
            <v>0</v>
          </cell>
          <cell r="BP76">
            <v>1.15255555</v>
          </cell>
          <cell r="BQ76">
            <v>0</v>
          </cell>
          <cell r="BR76">
            <v>0.23051110999999991</v>
          </cell>
          <cell r="BS76">
            <v>3.4553479999999998E-2</v>
          </cell>
          <cell r="BT76">
            <v>0</v>
          </cell>
          <cell r="BU76">
            <v>0</v>
          </cell>
          <cell r="BV76">
            <v>0</v>
          </cell>
          <cell r="BW76">
            <v>0</v>
          </cell>
          <cell r="BX76">
            <v>3.4553479999999998E-2</v>
          </cell>
          <cell r="BY76">
            <v>0</v>
          </cell>
          <cell r="BZ76">
            <v>0</v>
          </cell>
          <cell r="CA76">
            <v>0</v>
          </cell>
          <cell r="CB76">
            <v>0</v>
          </cell>
          <cell r="CC76">
            <v>0</v>
          </cell>
          <cell r="CD76">
            <v>0</v>
          </cell>
          <cell r="CE76">
            <v>0</v>
          </cell>
          <cell r="CF76">
            <v>0</v>
          </cell>
          <cell r="CG76">
            <v>0</v>
          </cell>
          <cell r="CH76">
            <v>0</v>
          </cell>
          <cell r="CI76">
            <v>0</v>
          </cell>
          <cell r="CJ76">
            <v>0</v>
          </cell>
          <cell r="CK76">
            <v>3.4553479999999998E-2</v>
          </cell>
          <cell r="CL76">
            <v>0</v>
          </cell>
          <cell r="CM76">
            <v>0</v>
          </cell>
          <cell r="CN76">
            <v>0</v>
          </cell>
          <cell r="CO76">
            <v>0</v>
          </cell>
          <cell r="CP76">
            <v>3.4553479999999998E-2</v>
          </cell>
          <cell r="CQ76" t="str">
            <v/>
          </cell>
          <cell r="CR76" t="str">
            <v/>
          </cell>
          <cell r="CS76" t="str">
            <v/>
          </cell>
          <cell r="CT76" t="str">
            <v/>
          </cell>
          <cell r="CU76">
            <v>0</v>
          </cell>
          <cell r="CX76">
            <v>112.046985936792</v>
          </cell>
          <cell r="CY76">
            <v>8.0798650583333345</v>
          </cell>
          <cell r="CZ76">
            <v>82.110813400000012</v>
          </cell>
          <cell r="DA76">
            <v>13.366876600000003</v>
          </cell>
          <cell r="DB76">
            <v>8.4894308784586539</v>
          </cell>
          <cell r="DE76">
            <v>58.635896929999994</v>
          </cell>
          <cell r="DG76">
            <v>93.731569256792</v>
          </cell>
          <cell r="DH76">
            <v>54.794155666792001</v>
          </cell>
          <cell r="DI76">
            <v>38.937413589999998</v>
          </cell>
          <cell r="DJ76">
            <v>0</v>
          </cell>
          <cell r="DK76">
            <v>22.83694311</v>
          </cell>
          <cell r="DL76">
            <v>14.322554719999999</v>
          </cell>
          <cell r="DM76">
            <v>1.7779157599999997</v>
          </cell>
          <cell r="DN76">
            <v>47.865000000000002</v>
          </cell>
          <cell r="DS76">
            <v>10</v>
          </cell>
          <cell r="DT76">
            <v>15</v>
          </cell>
          <cell r="DU76">
            <v>13</v>
          </cell>
          <cell r="DV76">
            <v>9.865000000000002</v>
          </cell>
          <cell r="DW76">
            <v>15</v>
          </cell>
          <cell r="DX76" t="str">
            <v/>
          </cell>
          <cell r="DY76" t="str">
            <v/>
          </cell>
          <cell r="DZ76" t="str">
            <v/>
          </cell>
          <cell r="EA76" t="str">
            <v/>
          </cell>
          <cell r="EB76">
            <v>0</v>
          </cell>
          <cell r="EC76">
            <v>1.3830666599999999</v>
          </cell>
          <cell r="ED76">
            <v>0</v>
          </cell>
          <cell r="EE76">
            <v>0</v>
          </cell>
          <cell r="EF76">
            <v>0</v>
          </cell>
          <cell r="EG76">
            <v>1.3830666599999999</v>
          </cell>
          <cell r="EH76">
            <v>1.3830666599999999</v>
          </cell>
          <cell r="EI76">
            <v>0</v>
          </cell>
          <cell r="EJ76">
            <v>0</v>
          </cell>
          <cell r="EK76">
            <v>0</v>
          </cell>
          <cell r="EL76">
            <v>1.3830666599999999</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t="str">
            <v/>
          </cell>
          <cell r="FK76">
            <v>0</v>
          </cell>
          <cell r="FN76">
            <v>112.046985936792</v>
          </cell>
          <cell r="FO76">
            <v>0</v>
          </cell>
          <cell r="FP76">
            <v>6.75</v>
          </cell>
          <cell r="FQ76">
            <v>0</v>
          </cell>
          <cell r="FR76">
            <v>71.588999999999999</v>
          </cell>
          <cell r="FS76">
            <v>71.588999999999999</v>
          </cell>
          <cell r="FT76">
            <v>0</v>
          </cell>
          <cell r="FU76">
            <v>0</v>
          </cell>
          <cell r="FV76">
            <v>0</v>
          </cell>
          <cell r="FW76">
            <v>0</v>
          </cell>
          <cell r="FX76">
            <v>0</v>
          </cell>
          <cell r="FZ76">
            <v>0</v>
          </cell>
          <cell r="GA76">
            <v>0</v>
          </cell>
          <cell r="GB76">
            <v>0</v>
          </cell>
          <cell r="GC76">
            <v>0</v>
          </cell>
          <cell r="GD76">
            <v>0</v>
          </cell>
          <cell r="GE76">
            <v>0</v>
          </cell>
          <cell r="GF76">
            <v>0</v>
          </cell>
          <cell r="GG76">
            <v>0</v>
          </cell>
          <cell r="GH76">
            <v>0</v>
          </cell>
          <cell r="GI76">
            <v>0</v>
          </cell>
          <cell r="GJ76">
            <v>0</v>
          </cell>
          <cell r="GK76">
            <v>112.046985936792</v>
          </cell>
          <cell r="GL76">
            <v>0</v>
          </cell>
          <cell r="GM76">
            <v>6.75</v>
          </cell>
          <cell r="GN76">
            <v>0</v>
          </cell>
          <cell r="GO76">
            <v>71.588999999999999</v>
          </cell>
          <cell r="GP76">
            <v>71.588999999999999</v>
          </cell>
          <cell r="GQ76">
            <v>0</v>
          </cell>
          <cell r="GR76">
            <v>0</v>
          </cell>
          <cell r="GS76">
            <v>0</v>
          </cell>
          <cell r="GT76">
            <v>0</v>
          </cell>
          <cell r="GU76">
            <v>0</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112.046985936792</v>
          </cell>
          <cell r="ID76">
            <v>0</v>
          </cell>
          <cell r="IE76">
            <v>6.75</v>
          </cell>
          <cell r="IF76">
            <v>0</v>
          </cell>
          <cell r="IG76">
            <v>71.588999999999999</v>
          </cell>
          <cell r="IH76">
            <v>71.588999999999999</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0</v>
          </cell>
          <cell r="IZ76">
            <v>0</v>
          </cell>
          <cell r="JA76">
            <v>0</v>
          </cell>
          <cell r="JB76">
            <v>0</v>
          </cell>
          <cell r="JC76">
            <v>0</v>
          </cell>
          <cell r="JD76">
            <v>0</v>
          </cell>
          <cell r="JE76">
            <v>0</v>
          </cell>
          <cell r="JF76">
            <v>0</v>
          </cell>
          <cell r="JG76">
            <v>0</v>
          </cell>
          <cell r="JH76">
            <v>0</v>
          </cell>
          <cell r="JI76">
            <v>0</v>
          </cell>
          <cell r="JJ76">
            <v>0</v>
          </cell>
          <cell r="JK76">
            <v>0</v>
          </cell>
          <cell r="JL76">
            <v>0</v>
          </cell>
          <cell r="JM76">
            <v>0</v>
          </cell>
          <cell r="JN76">
            <v>0</v>
          </cell>
          <cell r="JO76">
            <v>0</v>
          </cell>
          <cell r="JP76">
            <v>0</v>
          </cell>
          <cell r="JQ76">
            <v>0</v>
          </cell>
          <cell r="JR76">
            <v>0</v>
          </cell>
          <cell r="JS76">
            <v>0</v>
          </cell>
          <cell r="JT76">
            <v>0</v>
          </cell>
          <cell r="JU76">
            <v>0</v>
          </cell>
          <cell r="JV76">
            <v>0</v>
          </cell>
          <cell r="JW76">
            <v>0</v>
          </cell>
          <cell r="JX76">
            <v>0</v>
          </cell>
          <cell r="JY76">
            <v>0</v>
          </cell>
          <cell r="JZ76">
            <v>0</v>
          </cell>
          <cell r="KA76">
            <v>0</v>
          </cell>
          <cell r="KB76">
            <v>0</v>
          </cell>
          <cell r="KC76">
            <v>0</v>
          </cell>
          <cell r="KD76">
            <v>0</v>
          </cell>
          <cell r="KE76">
            <v>0</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2019</v>
          </cell>
          <cell r="OM76">
            <v>2023</v>
          </cell>
          <cell r="ON76">
            <v>2023</v>
          </cell>
          <cell r="OO76">
            <v>2023</v>
          </cell>
          <cell r="OP76" t="str">
            <v>с</v>
          </cell>
          <cell r="OR76" t="str">
            <v>нд</v>
          </cell>
          <cell r="OT76">
            <v>133.23872162599201</v>
          </cell>
        </row>
        <row r="77">
          <cell r="A77" t="str">
            <v>L_Che368</v>
          </cell>
          <cell r="B77" t="str">
            <v>1.1.4</v>
          </cell>
          <cell r="C77" t="str">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77" t="str">
            <v>L_Che368</v>
          </cell>
          <cell r="E77">
            <v>90.011808841523987</v>
          </cell>
          <cell r="H77">
            <v>16.163557615999999</v>
          </cell>
          <cell r="J77">
            <v>84.647509825523997</v>
          </cell>
          <cell r="K77">
            <v>73.848251225523995</v>
          </cell>
          <cell r="L77">
            <v>10.7992586</v>
          </cell>
          <cell r="M77">
            <v>0</v>
          </cell>
          <cell r="N77">
            <v>0</v>
          </cell>
          <cell r="O77">
            <v>0.30994333333333335</v>
          </cell>
          <cell r="P77">
            <v>0</v>
          </cell>
          <cell r="Q77">
            <v>10.489315266666667</v>
          </cell>
          <cell r="R77">
            <v>73.529593820978619</v>
          </cell>
          <cell r="S77">
            <v>0</v>
          </cell>
          <cell r="T77">
            <v>0</v>
          </cell>
          <cell r="U77">
            <v>0</v>
          </cell>
          <cell r="V77">
            <v>0</v>
          </cell>
          <cell r="W77">
            <v>73.529593820978619</v>
          </cell>
          <cell r="X77">
            <v>13.679999999999998</v>
          </cell>
          <cell r="Y77">
            <v>0</v>
          </cell>
          <cell r="Z77">
            <v>0</v>
          </cell>
          <cell r="AA77">
            <v>0</v>
          </cell>
          <cell r="AB77">
            <v>0</v>
          </cell>
          <cell r="AC77">
            <v>13.679999999999998</v>
          </cell>
          <cell r="AD77">
            <v>23.519999999999996</v>
          </cell>
          <cell r="AE77">
            <v>0</v>
          </cell>
          <cell r="AF77">
            <v>0</v>
          </cell>
          <cell r="AG77">
            <v>0</v>
          </cell>
          <cell r="AH77">
            <v>0</v>
          </cell>
          <cell r="AI77">
            <v>23.519999999999996</v>
          </cell>
          <cell r="AJ77">
            <v>18.299999999999997</v>
          </cell>
          <cell r="AK77">
            <v>0</v>
          </cell>
          <cell r="AL77">
            <v>0</v>
          </cell>
          <cell r="AM77">
            <v>0</v>
          </cell>
          <cell r="AN77">
            <v>0</v>
          </cell>
          <cell r="AO77">
            <v>18.299999999999997</v>
          </cell>
          <cell r="AP77">
            <v>18.029593820978626</v>
          </cell>
          <cell r="AQ77">
            <v>0</v>
          </cell>
          <cell r="AR77">
            <v>0</v>
          </cell>
          <cell r="AS77">
            <v>0</v>
          </cell>
          <cell r="AT77">
            <v>0</v>
          </cell>
          <cell r="AU77">
            <v>18.029593820978626</v>
          </cell>
          <cell r="AV77">
            <v>23.519999999999996</v>
          </cell>
          <cell r="AW77">
            <v>0</v>
          </cell>
          <cell r="AX77">
            <v>0</v>
          </cell>
          <cell r="AY77">
            <v>0</v>
          </cell>
          <cell r="AZ77">
            <v>0</v>
          </cell>
          <cell r="BA77">
            <v>23.519999999999996</v>
          </cell>
          <cell r="BB77">
            <v>1</v>
          </cell>
          <cell r="BC77" t="str">
            <v/>
          </cell>
          <cell r="BD77">
            <v>3</v>
          </cell>
          <cell r="BE77" t="str">
            <v/>
          </cell>
          <cell r="BF77" t="str">
            <v>1 3</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75.724334728723989</v>
          </cell>
          <cell r="CY77">
            <v>4.4702491800000006</v>
          </cell>
          <cell r="CZ77">
            <v>56.191290600000002</v>
          </cell>
          <cell r="DA77">
            <v>9.1474194000000022</v>
          </cell>
          <cell r="DB77">
            <v>5.9153755487239819</v>
          </cell>
          <cell r="DE77">
            <v>13.9775063</v>
          </cell>
          <cell r="DG77">
            <v>66.932557898723985</v>
          </cell>
          <cell r="DH77">
            <v>61.746828428723987</v>
          </cell>
          <cell r="DI77">
            <v>5.1857294700000001</v>
          </cell>
          <cell r="DJ77">
            <v>0</v>
          </cell>
          <cell r="DK77">
            <v>4.5486313100000002</v>
          </cell>
          <cell r="DL77">
            <v>4.7566749999999998E-2</v>
          </cell>
          <cell r="DM77">
            <v>0.58953140999999998</v>
          </cell>
          <cell r="DN77">
            <v>57.179999999999986</v>
          </cell>
          <cell r="DS77">
            <v>12</v>
          </cell>
          <cell r="DT77">
            <v>20</v>
          </cell>
          <cell r="DU77">
            <v>15</v>
          </cell>
          <cell r="DV77">
            <v>10.179999999999986</v>
          </cell>
          <cell r="DW77">
            <v>20</v>
          </cell>
          <cell r="DX77">
            <v>1</v>
          </cell>
          <cell r="DY77">
            <v>2</v>
          </cell>
          <cell r="DZ77" t="str">
            <v/>
          </cell>
          <cell r="EA77" t="str">
            <v/>
          </cell>
          <cell r="EB77" t="str">
            <v>1 2</v>
          </cell>
          <cell r="EC77">
            <v>0</v>
          </cell>
          <cell r="ED77">
            <v>0</v>
          </cell>
          <cell r="EE77">
            <v>0</v>
          </cell>
          <cell r="EF77">
            <v>0</v>
          </cell>
          <cell r="EG77">
            <v>0</v>
          </cell>
          <cell r="EH77">
            <v>0</v>
          </cell>
          <cell r="EI77">
            <v>0</v>
          </cell>
          <cell r="EJ77">
            <v>0</v>
          </cell>
          <cell r="EK77">
            <v>0</v>
          </cell>
          <cell r="EL77">
            <v>0</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v>1</v>
          </cell>
          <cell r="FH77">
            <v>2</v>
          </cell>
          <cell r="FI77">
            <v>3</v>
          </cell>
          <cell r="FJ77">
            <v>4</v>
          </cell>
          <cell r="FK77" t="str">
            <v>1 2 3 4</v>
          </cell>
          <cell r="FN77">
            <v>75.724334728723989</v>
          </cell>
          <cell r="FO77">
            <v>0</v>
          </cell>
          <cell r="FP77">
            <v>2.129</v>
          </cell>
          <cell r="FQ77">
            <v>0</v>
          </cell>
          <cell r="FR77">
            <v>60.326000000000001</v>
          </cell>
          <cell r="FS77">
            <v>60.326000000000001</v>
          </cell>
          <cell r="FT77">
            <v>0</v>
          </cell>
          <cell r="FU77">
            <v>0</v>
          </cell>
          <cell r="FV77">
            <v>0</v>
          </cell>
          <cell r="FW77">
            <v>0</v>
          </cell>
          <cell r="FX77">
            <v>0</v>
          </cell>
          <cell r="FZ77">
            <v>0</v>
          </cell>
          <cell r="GA77">
            <v>0</v>
          </cell>
          <cell r="GB77">
            <v>0</v>
          </cell>
          <cell r="GC77">
            <v>0</v>
          </cell>
          <cell r="GD77">
            <v>0</v>
          </cell>
          <cell r="GE77">
            <v>0</v>
          </cell>
          <cell r="GF77">
            <v>0</v>
          </cell>
          <cell r="GG77">
            <v>0</v>
          </cell>
          <cell r="GH77">
            <v>0</v>
          </cell>
          <cell r="GI77">
            <v>0</v>
          </cell>
          <cell r="GJ77">
            <v>0</v>
          </cell>
          <cell r="GK77">
            <v>75.724334728724017</v>
          </cell>
          <cell r="GL77">
            <v>0</v>
          </cell>
          <cell r="GM77">
            <v>2.129</v>
          </cell>
          <cell r="GN77">
            <v>0</v>
          </cell>
          <cell r="GO77">
            <v>60.326000000000001</v>
          </cell>
          <cell r="GP77">
            <v>60.326000000000001</v>
          </cell>
          <cell r="GQ77">
            <v>0</v>
          </cell>
          <cell r="GR77">
            <v>0</v>
          </cell>
          <cell r="GS77">
            <v>0</v>
          </cell>
          <cell r="GT77">
            <v>0</v>
          </cell>
          <cell r="GU77">
            <v>0</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75.724334728724017</v>
          </cell>
          <cell r="ID77">
            <v>0</v>
          </cell>
          <cell r="IE77">
            <v>2.129</v>
          </cell>
          <cell r="IF77">
            <v>0</v>
          </cell>
          <cell r="IG77">
            <v>60.326000000000001</v>
          </cell>
          <cell r="IH77">
            <v>60.326000000000001</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0</v>
          </cell>
          <cell r="IZ77">
            <v>0</v>
          </cell>
          <cell r="JA77">
            <v>0</v>
          </cell>
          <cell r="JB77">
            <v>0</v>
          </cell>
          <cell r="JC77">
            <v>0</v>
          </cell>
          <cell r="JD77">
            <v>0</v>
          </cell>
          <cell r="JE77">
            <v>0</v>
          </cell>
          <cell r="JF77">
            <v>0</v>
          </cell>
          <cell r="JG77">
            <v>0</v>
          </cell>
          <cell r="JH77">
            <v>0</v>
          </cell>
          <cell r="JI77">
            <v>0</v>
          </cell>
          <cell r="JJ77">
            <v>0</v>
          </cell>
          <cell r="JK77">
            <v>0</v>
          </cell>
          <cell r="JL77">
            <v>0</v>
          </cell>
          <cell r="JM77">
            <v>0</v>
          </cell>
          <cell r="JN77">
            <v>0</v>
          </cell>
          <cell r="JO77">
            <v>0</v>
          </cell>
          <cell r="JP77">
            <v>0</v>
          </cell>
          <cell r="JQ77">
            <v>0</v>
          </cell>
          <cell r="JR77">
            <v>0</v>
          </cell>
          <cell r="JS77">
            <v>0</v>
          </cell>
          <cell r="JT77">
            <v>0</v>
          </cell>
          <cell r="JU77">
            <v>0</v>
          </cell>
          <cell r="JV77">
            <v>0</v>
          </cell>
          <cell r="JW77">
            <v>0</v>
          </cell>
          <cell r="JX77">
            <v>0</v>
          </cell>
          <cell r="JY77">
            <v>0</v>
          </cell>
          <cell r="JZ77">
            <v>0</v>
          </cell>
          <cell r="KA77">
            <v>0</v>
          </cell>
          <cell r="KB77">
            <v>0</v>
          </cell>
          <cell r="KC77">
            <v>0</v>
          </cell>
          <cell r="KD77">
            <v>0</v>
          </cell>
          <cell r="KE77">
            <v>0</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0</v>
          </cell>
          <cell r="LC77">
            <v>0</v>
          </cell>
          <cell r="LD77">
            <v>0</v>
          </cell>
          <cell r="LE77">
            <v>0</v>
          </cell>
          <cell r="LF77">
            <v>0</v>
          </cell>
          <cell r="LG77">
            <v>0</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2019</v>
          </cell>
          <cell r="OM77">
            <v>2023</v>
          </cell>
          <cell r="ON77">
            <v>2023</v>
          </cell>
          <cell r="OO77">
            <v>2023</v>
          </cell>
          <cell r="OP77" t="str">
            <v>с</v>
          </cell>
          <cell r="OR77" t="str">
            <v>нд</v>
          </cell>
          <cell r="OT77">
            <v>90.011808841523987</v>
          </cell>
        </row>
        <row r="78">
          <cell r="A78" t="str">
            <v>L_Che369</v>
          </cell>
          <cell r="B78" t="str">
            <v>1.1.4</v>
          </cell>
          <cell r="C78" t="str">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78" t="str">
            <v>L_Che369</v>
          </cell>
          <cell r="E78">
            <v>444.95027142867599</v>
          </cell>
          <cell r="H78">
            <v>171.49869650399998</v>
          </cell>
          <cell r="J78">
            <v>304.39694678467606</v>
          </cell>
          <cell r="K78">
            <v>273.45157492467604</v>
          </cell>
          <cell r="L78">
            <v>30.945371859999995</v>
          </cell>
          <cell r="M78">
            <v>0</v>
          </cell>
          <cell r="N78">
            <v>0</v>
          </cell>
          <cell r="O78">
            <v>0.14023333333333352</v>
          </cell>
          <cell r="P78">
            <v>0</v>
          </cell>
          <cell r="Q78">
            <v>30.805138526666667</v>
          </cell>
          <cell r="R78">
            <v>242.0196764165654</v>
          </cell>
          <cell r="S78">
            <v>0</v>
          </cell>
          <cell r="T78">
            <v>0</v>
          </cell>
          <cell r="U78">
            <v>0</v>
          </cell>
          <cell r="V78">
            <v>0</v>
          </cell>
          <cell r="W78">
            <v>242.0196764165654</v>
          </cell>
          <cell r="X78">
            <v>34.199999999999996</v>
          </cell>
          <cell r="Y78">
            <v>0</v>
          </cell>
          <cell r="Z78">
            <v>0</v>
          </cell>
          <cell r="AA78">
            <v>0</v>
          </cell>
          <cell r="AB78">
            <v>0</v>
          </cell>
          <cell r="AC78">
            <v>34.199999999999996</v>
          </cell>
          <cell r="AD78">
            <v>92.999999999999986</v>
          </cell>
          <cell r="AE78">
            <v>0</v>
          </cell>
          <cell r="AF78">
            <v>0</v>
          </cell>
          <cell r="AG78">
            <v>0</v>
          </cell>
          <cell r="AH78">
            <v>0</v>
          </cell>
          <cell r="AI78">
            <v>92.999999999999986</v>
          </cell>
          <cell r="AJ78">
            <v>59.519999999999996</v>
          </cell>
          <cell r="AK78">
            <v>0</v>
          </cell>
          <cell r="AL78">
            <v>0</v>
          </cell>
          <cell r="AM78">
            <v>0</v>
          </cell>
          <cell r="AN78">
            <v>0</v>
          </cell>
          <cell r="AO78">
            <v>59.519999999999996</v>
          </cell>
          <cell r="AP78">
            <v>55.299676416565433</v>
          </cell>
          <cell r="AQ78">
            <v>0</v>
          </cell>
          <cell r="AR78">
            <v>0</v>
          </cell>
          <cell r="AS78">
            <v>0</v>
          </cell>
          <cell r="AT78">
            <v>0</v>
          </cell>
          <cell r="AU78">
            <v>55.299676416565433</v>
          </cell>
          <cell r="AV78">
            <v>92.999999999999986</v>
          </cell>
          <cell r="AW78">
            <v>0</v>
          </cell>
          <cell r="AX78">
            <v>0</v>
          </cell>
          <cell r="AY78">
            <v>0</v>
          </cell>
          <cell r="AZ78">
            <v>0</v>
          </cell>
          <cell r="BA78">
            <v>92.999999999999986</v>
          </cell>
          <cell r="BB78">
            <v>1</v>
          </cell>
          <cell r="BC78" t="str">
            <v/>
          </cell>
          <cell r="BD78">
            <v>3</v>
          </cell>
          <cell r="BE78" t="str">
            <v/>
          </cell>
          <cell r="BF78" t="str">
            <v>1 3</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373.96030491167602</v>
          </cell>
          <cell r="CY78">
            <v>10.33075217</v>
          </cell>
          <cell r="CZ78">
            <v>289.11510100000004</v>
          </cell>
          <cell r="DA78">
            <v>47.065249000000009</v>
          </cell>
          <cell r="DB78">
            <v>27.449202741675986</v>
          </cell>
          <cell r="DE78">
            <v>149.90049006000001</v>
          </cell>
          <cell r="DG78">
            <v>245.09190383167601</v>
          </cell>
          <cell r="DH78">
            <v>224.05981485167601</v>
          </cell>
          <cell r="DI78">
            <v>21.032088979999997</v>
          </cell>
          <cell r="DJ78">
            <v>0</v>
          </cell>
          <cell r="DK78">
            <v>20.050146130000002</v>
          </cell>
          <cell r="DL78">
            <v>0.20083724999999999</v>
          </cell>
          <cell r="DM78">
            <v>0.78110559999999996</v>
          </cell>
          <cell r="DN78">
            <v>190.37500000000003</v>
          </cell>
          <cell r="DS78">
            <v>30</v>
          </cell>
          <cell r="DT78">
            <v>80</v>
          </cell>
          <cell r="DU78">
            <v>48</v>
          </cell>
          <cell r="DV78">
            <v>32.375000000000028</v>
          </cell>
          <cell r="DW78">
            <v>80</v>
          </cell>
          <cell r="DX78" t="str">
            <v/>
          </cell>
          <cell r="DY78" t="str">
            <v/>
          </cell>
          <cell r="DZ78" t="str">
            <v/>
          </cell>
          <cell r="EA78" t="str">
            <v/>
          </cell>
          <cell r="EB78">
            <v>0</v>
          </cell>
          <cell r="EC78">
            <v>0</v>
          </cell>
          <cell r="ED78">
            <v>0</v>
          </cell>
          <cell r="EE78">
            <v>0</v>
          </cell>
          <cell r="EF78">
            <v>0</v>
          </cell>
          <cell r="EG78">
            <v>0</v>
          </cell>
          <cell r="EH78">
            <v>0</v>
          </cell>
          <cell r="EI78">
            <v>0</v>
          </cell>
          <cell r="EJ78">
            <v>0</v>
          </cell>
          <cell r="EK78">
            <v>0</v>
          </cell>
          <cell r="EL78">
            <v>0</v>
          </cell>
          <cell r="EM78">
            <v>0</v>
          </cell>
          <cell r="EN78">
            <v>0</v>
          </cell>
          <cell r="EO78">
            <v>0</v>
          </cell>
          <cell r="EP78">
            <v>0</v>
          </cell>
          <cell r="EQ78">
            <v>0</v>
          </cell>
          <cell r="ER78">
            <v>0</v>
          </cell>
          <cell r="ES78">
            <v>0</v>
          </cell>
          <cell r="ET78">
            <v>0</v>
          </cell>
          <cell r="EU78">
            <v>0</v>
          </cell>
          <cell r="EV78">
            <v>0</v>
          </cell>
          <cell r="EW78">
            <v>0</v>
          </cell>
          <cell r="EX78">
            <v>0</v>
          </cell>
          <cell r="EY78">
            <v>0</v>
          </cell>
          <cell r="EZ78">
            <v>0</v>
          </cell>
          <cell r="FA78">
            <v>0</v>
          </cell>
          <cell r="FB78">
            <v>0</v>
          </cell>
          <cell r="FC78">
            <v>0</v>
          </cell>
          <cell r="FD78">
            <v>0</v>
          </cell>
          <cell r="FE78">
            <v>0</v>
          </cell>
          <cell r="FF78">
            <v>0</v>
          </cell>
          <cell r="FG78" t="str">
            <v/>
          </cell>
          <cell r="FH78" t="str">
            <v/>
          </cell>
          <cell r="FI78" t="str">
            <v/>
          </cell>
          <cell r="FJ78" t="str">
            <v/>
          </cell>
          <cell r="FK78">
            <v>0</v>
          </cell>
          <cell r="FN78">
            <v>373.96030491167602</v>
          </cell>
          <cell r="FO78">
            <v>0</v>
          </cell>
          <cell r="FP78">
            <v>7.09</v>
          </cell>
          <cell r="FQ78">
            <v>0</v>
          </cell>
          <cell r="FR78">
            <v>242.328</v>
          </cell>
          <cell r="FS78">
            <v>242.328</v>
          </cell>
          <cell r="FT78">
            <v>0</v>
          </cell>
          <cell r="FU78">
            <v>0</v>
          </cell>
          <cell r="FV78">
            <v>0</v>
          </cell>
          <cell r="FW78">
            <v>0</v>
          </cell>
          <cell r="FX78">
            <v>0</v>
          </cell>
          <cell r="FZ78">
            <v>0</v>
          </cell>
          <cell r="GA78">
            <v>0</v>
          </cell>
          <cell r="GB78">
            <v>0</v>
          </cell>
          <cell r="GC78">
            <v>0</v>
          </cell>
          <cell r="GD78">
            <v>0</v>
          </cell>
          <cell r="GE78">
            <v>0</v>
          </cell>
          <cell r="GF78">
            <v>0</v>
          </cell>
          <cell r="GG78">
            <v>0</v>
          </cell>
          <cell r="GH78">
            <v>0</v>
          </cell>
          <cell r="GI78">
            <v>0</v>
          </cell>
          <cell r="GJ78">
            <v>0</v>
          </cell>
          <cell r="GK78">
            <v>373.96030491167596</v>
          </cell>
          <cell r="GL78">
            <v>0</v>
          </cell>
          <cell r="GM78">
            <v>7.09</v>
          </cell>
          <cell r="GN78">
            <v>0</v>
          </cell>
          <cell r="GO78">
            <v>242.328</v>
          </cell>
          <cell r="GP78">
            <v>242.328</v>
          </cell>
          <cell r="GQ78">
            <v>0</v>
          </cell>
          <cell r="GR78">
            <v>0</v>
          </cell>
          <cell r="GS78">
            <v>0</v>
          </cell>
          <cell r="GT78">
            <v>0</v>
          </cell>
          <cell r="GU78">
            <v>0</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373.96030491167596</v>
          </cell>
          <cell r="ID78">
            <v>0</v>
          </cell>
          <cell r="IE78">
            <v>7.09</v>
          </cell>
          <cell r="IF78">
            <v>0</v>
          </cell>
          <cell r="IG78">
            <v>242.328</v>
          </cell>
          <cell r="IH78">
            <v>242.328</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0</v>
          </cell>
          <cell r="IZ78">
            <v>0</v>
          </cell>
          <cell r="JA78">
            <v>0</v>
          </cell>
          <cell r="JB78">
            <v>0</v>
          </cell>
          <cell r="JC78">
            <v>0</v>
          </cell>
          <cell r="JD78">
            <v>0</v>
          </cell>
          <cell r="JE78">
            <v>0</v>
          </cell>
          <cell r="JF78">
            <v>0</v>
          </cell>
          <cell r="JG78">
            <v>0</v>
          </cell>
          <cell r="JH78">
            <v>0</v>
          </cell>
          <cell r="JI78">
            <v>0</v>
          </cell>
          <cell r="JJ78">
            <v>0</v>
          </cell>
          <cell r="JK78">
            <v>0</v>
          </cell>
          <cell r="JL78">
            <v>0</v>
          </cell>
          <cell r="JM78">
            <v>0</v>
          </cell>
          <cell r="JN78">
            <v>0</v>
          </cell>
          <cell r="JO78">
            <v>0</v>
          </cell>
          <cell r="JP78">
            <v>0</v>
          </cell>
          <cell r="JQ78">
            <v>0</v>
          </cell>
          <cell r="JR78">
            <v>0</v>
          </cell>
          <cell r="JS78">
            <v>0</v>
          </cell>
          <cell r="JT78">
            <v>0</v>
          </cell>
          <cell r="JU78">
            <v>0</v>
          </cell>
          <cell r="JV78">
            <v>0</v>
          </cell>
          <cell r="JW78">
            <v>0</v>
          </cell>
          <cell r="JX78">
            <v>0</v>
          </cell>
          <cell r="JY78">
            <v>0</v>
          </cell>
          <cell r="JZ78">
            <v>0</v>
          </cell>
          <cell r="KA78">
            <v>0</v>
          </cell>
          <cell r="KB78">
            <v>0</v>
          </cell>
          <cell r="KC78">
            <v>0</v>
          </cell>
          <cell r="KD78">
            <v>0</v>
          </cell>
          <cell r="KE78">
            <v>0</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0</v>
          </cell>
          <cell r="LC78">
            <v>0</v>
          </cell>
          <cell r="LD78">
            <v>0</v>
          </cell>
          <cell r="LE78">
            <v>0</v>
          </cell>
          <cell r="LF78">
            <v>0</v>
          </cell>
          <cell r="LG78">
            <v>0</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2019</v>
          </cell>
          <cell r="OM78">
            <v>2023</v>
          </cell>
          <cell r="ON78">
            <v>2023</v>
          </cell>
          <cell r="OO78">
            <v>2023</v>
          </cell>
          <cell r="OP78" t="str">
            <v>с</v>
          </cell>
          <cell r="OR78" t="str">
            <v>нд</v>
          </cell>
          <cell r="OT78">
            <v>444.95027142867599</v>
          </cell>
        </row>
        <row r="79">
          <cell r="A79" t="str">
            <v>L_Che370</v>
          </cell>
          <cell r="B79" t="str">
            <v>1.1.4</v>
          </cell>
          <cell r="C79" t="str">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ell>
          <cell r="D79" t="str">
            <v>L_Che370</v>
          </cell>
          <cell r="E79">
            <v>409.16819011861207</v>
          </cell>
          <cell r="H79">
            <v>120.07512856200002</v>
          </cell>
          <cell r="J79">
            <v>346.75955294661208</v>
          </cell>
          <cell r="K79">
            <v>290.50988272661209</v>
          </cell>
          <cell r="L79">
            <v>56.249670220000006</v>
          </cell>
          <cell r="M79">
            <v>0</v>
          </cell>
          <cell r="N79">
            <v>0</v>
          </cell>
          <cell r="O79">
            <v>1.2572883333333322</v>
          </cell>
          <cell r="P79">
            <v>0</v>
          </cell>
          <cell r="Q79">
            <v>54.992381886666671</v>
          </cell>
          <cell r="R79">
            <v>285.24956832642636</v>
          </cell>
          <cell r="S79">
            <v>0</v>
          </cell>
          <cell r="T79">
            <v>0</v>
          </cell>
          <cell r="U79">
            <v>0</v>
          </cell>
          <cell r="V79">
            <v>0</v>
          </cell>
          <cell r="W79">
            <v>285.24956832642636</v>
          </cell>
          <cell r="X79">
            <v>39.9</v>
          </cell>
          <cell r="Y79">
            <v>0</v>
          </cell>
          <cell r="Z79">
            <v>0</v>
          </cell>
          <cell r="AA79">
            <v>0</v>
          </cell>
          <cell r="AB79">
            <v>0</v>
          </cell>
          <cell r="AC79">
            <v>39.9</v>
          </cell>
          <cell r="AD79">
            <v>104.69999999999999</v>
          </cell>
          <cell r="AE79">
            <v>0</v>
          </cell>
          <cell r="AF79">
            <v>0</v>
          </cell>
          <cell r="AG79">
            <v>0</v>
          </cell>
          <cell r="AH79">
            <v>0</v>
          </cell>
          <cell r="AI79">
            <v>104.69999999999999</v>
          </cell>
          <cell r="AJ79">
            <v>79.5</v>
          </cell>
          <cell r="AK79">
            <v>0</v>
          </cell>
          <cell r="AL79">
            <v>0</v>
          </cell>
          <cell r="AM79">
            <v>0</v>
          </cell>
          <cell r="AN79">
            <v>0</v>
          </cell>
          <cell r="AO79">
            <v>79.5</v>
          </cell>
          <cell r="AP79">
            <v>61.149568326426362</v>
          </cell>
          <cell r="AQ79">
            <v>0</v>
          </cell>
          <cell r="AR79">
            <v>0</v>
          </cell>
          <cell r="AS79">
            <v>0</v>
          </cell>
          <cell r="AT79">
            <v>0</v>
          </cell>
          <cell r="AU79">
            <v>61.149568326426362</v>
          </cell>
          <cell r="AV79">
            <v>104.69999999999999</v>
          </cell>
          <cell r="AW79">
            <v>0</v>
          </cell>
          <cell r="AX79">
            <v>0</v>
          </cell>
          <cell r="AY79">
            <v>0</v>
          </cell>
          <cell r="AZ79">
            <v>0</v>
          </cell>
          <cell r="BA79">
            <v>104.69999999999999</v>
          </cell>
          <cell r="BB79">
            <v>1</v>
          </cell>
          <cell r="BC79" t="str">
            <v/>
          </cell>
          <cell r="BD79">
            <v>3</v>
          </cell>
          <cell r="BE79" t="str">
            <v/>
          </cell>
          <cell r="BF79" t="str">
            <v>1 3</v>
          </cell>
          <cell r="BG79">
            <v>1.41682117</v>
          </cell>
          <cell r="BH79">
            <v>0</v>
          </cell>
          <cell r="BI79">
            <v>0</v>
          </cell>
          <cell r="BJ79">
            <v>1.1762633583333335</v>
          </cell>
          <cell r="BK79">
            <v>0</v>
          </cell>
          <cell r="BL79">
            <v>0.24055781166666651</v>
          </cell>
          <cell r="BM79">
            <v>1.41151603</v>
          </cell>
          <cell r="BN79">
            <v>0</v>
          </cell>
          <cell r="BO79">
            <v>0</v>
          </cell>
          <cell r="BP79">
            <v>1.1762633583333335</v>
          </cell>
          <cell r="BQ79">
            <v>0</v>
          </cell>
          <cell r="BR79">
            <v>0.23525267166666652</v>
          </cell>
          <cell r="BS79">
            <v>5.3051399999999999E-3</v>
          </cell>
          <cell r="BT79">
            <v>0</v>
          </cell>
          <cell r="BU79">
            <v>0</v>
          </cell>
          <cell r="BV79">
            <v>0</v>
          </cell>
          <cell r="BW79">
            <v>0</v>
          </cell>
          <cell r="BX79">
            <v>5.3051399999999999E-3</v>
          </cell>
          <cell r="BY79">
            <v>0</v>
          </cell>
          <cell r="BZ79">
            <v>0</v>
          </cell>
          <cell r="CA79">
            <v>0</v>
          </cell>
          <cell r="CB79">
            <v>0</v>
          </cell>
          <cell r="CC79">
            <v>0</v>
          </cell>
          <cell r="CD79">
            <v>0</v>
          </cell>
          <cell r="CE79">
            <v>0</v>
          </cell>
          <cell r="CF79">
            <v>0</v>
          </cell>
          <cell r="CG79">
            <v>0</v>
          </cell>
          <cell r="CH79">
            <v>0</v>
          </cell>
          <cell r="CI79">
            <v>0</v>
          </cell>
          <cell r="CJ79">
            <v>0</v>
          </cell>
          <cell r="CK79">
            <v>5.3051399999999999E-3</v>
          </cell>
          <cell r="CL79">
            <v>0</v>
          </cell>
          <cell r="CM79">
            <v>0</v>
          </cell>
          <cell r="CN79">
            <v>0</v>
          </cell>
          <cell r="CO79">
            <v>0</v>
          </cell>
          <cell r="CP79">
            <v>5.3051399999999999E-3</v>
          </cell>
          <cell r="CQ79" t="str">
            <v/>
          </cell>
          <cell r="CR79" t="str">
            <v/>
          </cell>
          <cell r="CS79" t="str">
            <v/>
          </cell>
          <cell r="CT79" t="str">
            <v/>
          </cell>
          <cell r="CU79">
            <v>0</v>
          </cell>
          <cell r="CX79">
            <v>344.161916879812</v>
          </cell>
          <cell r="CY79">
            <v>12.218050610000001</v>
          </cell>
          <cell r="CZ79">
            <v>262.82513664000004</v>
          </cell>
          <cell r="DA79">
            <v>42.785487360000005</v>
          </cell>
          <cell r="DB79">
            <v>26.333242269811969</v>
          </cell>
          <cell r="DE79">
            <v>105.21151875999999</v>
          </cell>
          <cell r="DG79">
            <v>286.516126859812</v>
          </cell>
          <cell r="DH79">
            <v>240.36191414981201</v>
          </cell>
          <cell r="DI79">
            <v>46.154212709999996</v>
          </cell>
          <cell r="DJ79">
            <v>0</v>
          </cell>
          <cell r="DK79">
            <v>38.080771520000006</v>
          </cell>
          <cell r="DL79">
            <v>5.4837367100000005</v>
          </cell>
          <cell r="DM79">
            <v>2.5897044800000004</v>
          </cell>
          <cell r="DN79">
            <v>232.56</v>
          </cell>
          <cell r="DS79">
            <v>35</v>
          </cell>
          <cell r="DT79">
            <v>90</v>
          </cell>
          <cell r="DU79">
            <v>65</v>
          </cell>
          <cell r="DV79">
            <v>42.56</v>
          </cell>
          <cell r="DW79">
            <v>90</v>
          </cell>
          <cell r="DX79" t="str">
            <v/>
          </cell>
          <cell r="DY79" t="str">
            <v/>
          </cell>
          <cell r="DZ79" t="str">
            <v/>
          </cell>
          <cell r="EA79" t="str">
            <v/>
          </cell>
          <cell r="EB79">
            <v>0</v>
          </cell>
          <cell r="EC79">
            <v>1.41151603</v>
          </cell>
          <cell r="ED79">
            <v>0</v>
          </cell>
          <cell r="EE79">
            <v>0</v>
          </cell>
          <cell r="EF79">
            <v>0</v>
          </cell>
          <cell r="EG79">
            <v>1.41151603</v>
          </cell>
          <cell r="EH79">
            <v>1.41151603</v>
          </cell>
          <cell r="EI79">
            <v>0</v>
          </cell>
          <cell r="EJ79">
            <v>0</v>
          </cell>
          <cell r="EK79">
            <v>0</v>
          </cell>
          <cell r="EL79">
            <v>1.41151603</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t="str">
            <v/>
          </cell>
          <cell r="FH79" t="str">
            <v/>
          </cell>
          <cell r="FI79" t="str">
            <v/>
          </cell>
          <cell r="FJ79" t="str">
            <v/>
          </cell>
          <cell r="FK79">
            <v>0</v>
          </cell>
          <cell r="FN79">
            <v>344.161916879812</v>
          </cell>
          <cell r="FO79">
            <v>0</v>
          </cell>
          <cell r="FP79">
            <v>14.132999999999999</v>
          </cell>
          <cell r="FQ79">
            <v>0</v>
          </cell>
          <cell r="FR79">
            <v>252.809</v>
          </cell>
          <cell r="FS79">
            <v>252.809</v>
          </cell>
          <cell r="FT79">
            <v>0</v>
          </cell>
          <cell r="FU79">
            <v>0</v>
          </cell>
          <cell r="FV79">
            <v>0</v>
          </cell>
          <cell r="FW79">
            <v>0</v>
          </cell>
          <cell r="FX79">
            <v>0</v>
          </cell>
          <cell r="FZ79">
            <v>0</v>
          </cell>
          <cell r="GA79">
            <v>0</v>
          </cell>
          <cell r="GB79">
            <v>0</v>
          </cell>
          <cell r="GC79">
            <v>0</v>
          </cell>
          <cell r="GD79">
            <v>0</v>
          </cell>
          <cell r="GE79">
            <v>0</v>
          </cell>
          <cell r="GF79">
            <v>0</v>
          </cell>
          <cell r="GG79">
            <v>0</v>
          </cell>
          <cell r="GH79">
            <v>0</v>
          </cell>
          <cell r="GI79">
            <v>0</v>
          </cell>
          <cell r="GJ79">
            <v>0</v>
          </cell>
          <cell r="GK79">
            <v>344.161916879812</v>
          </cell>
          <cell r="GL79">
            <v>0</v>
          </cell>
          <cell r="GM79">
            <v>14.132999999999999</v>
          </cell>
          <cell r="GN79">
            <v>0</v>
          </cell>
          <cell r="GO79">
            <v>252.809</v>
          </cell>
          <cell r="GP79">
            <v>252.809</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344.161916879812</v>
          </cell>
          <cell r="ID79">
            <v>0</v>
          </cell>
          <cell r="IE79">
            <v>14.132999999999999</v>
          </cell>
          <cell r="IF79">
            <v>0</v>
          </cell>
          <cell r="IG79">
            <v>252.809</v>
          </cell>
          <cell r="IH79">
            <v>252.809</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2023</v>
          </cell>
          <cell r="ON79">
            <v>2023</v>
          </cell>
          <cell r="OO79">
            <v>2023</v>
          </cell>
          <cell r="OP79" t="str">
            <v>с</v>
          </cell>
          <cell r="OR79" t="str">
            <v>нд</v>
          </cell>
          <cell r="OT79">
            <v>409.16819011861207</v>
          </cell>
        </row>
        <row r="80">
          <cell r="A80" t="str">
            <v>L_Che371</v>
          </cell>
          <cell r="B80" t="str">
            <v>1.1.4</v>
          </cell>
          <cell r="C80" t="str">
            <v>Строительство и реконструкция сети 10-0,4 кВ (ВЛ 0,4 кВ протяженностью 105,729 км, ВЛ-10 кВ протяженностью 3,556 км, ТП 6(10)/0,4 кВ общей мощностью 6,64 МВА) в рамках "Плана (программы) снижения потерь электрической энергии в электрических сетях Гудермесских РЭС АО "Чеченэнерго"</v>
          </cell>
          <cell r="D80" t="str">
            <v>L_Che371</v>
          </cell>
          <cell r="E80">
            <v>140.30777647218</v>
          </cell>
          <cell r="H80">
            <v>102.879674556</v>
          </cell>
          <cell r="J80">
            <v>62.099501426179998</v>
          </cell>
          <cell r="K80">
            <v>41.763375726180001</v>
          </cell>
          <cell r="L80">
            <v>20.3361257</v>
          </cell>
          <cell r="M80">
            <v>0</v>
          </cell>
          <cell r="N80">
            <v>0</v>
          </cell>
          <cell r="O80">
            <v>5.6186970583333338</v>
          </cell>
          <cell r="P80">
            <v>0</v>
          </cell>
          <cell r="Q80">
            <v>14.717428641666668</v>
          </cell>
          <cell r="R80">
            <v>0</v>
          </cell>
          <cell r="S80">
            <v>0</v>
          </cell>
          <cell r="T80">
            <v>0</v>
          </cell>
          <cell r="U80">
            <v>0</v>
          </cell>
          <cell r="V80">
            <v>0</v>
          </cell>
          <cell r="W80">
            <v>0</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0</v>
          </cell>
          <cell r="AQ80">
            <v>0</v>
          </cell>
          <cell r="AR80">
            <v>0</v>
          </cell>
          <cell r="AS80">
            <v>0</v>
          </cell>
          <cell r="AT80">
            <v>0</v>
          </cell>
          <cell r="AU80">
            <v>0</v>
          </cell>
          <cell r="AV80">
            <v>0</v>
          </cell>
          <cell r="AW80">
            <v>0</v>
          </cell>
          <cell r="AX80">
            <v>0</v>
          </cell>
          <cell r="AY80">
            <v>0</v>
          </cell>
          <cell r="AZ80">
            <v>0</v>
          </cell>
          <cell r="BA80">
            <v>0</v>
          </cell>
          <cell r="BB80" t="str">
            <v/>
          </cell>
          <cell r="BC80" t="str">
            <v/>
          </cell>
          <cell r="BD80" t="str">
            <v/>
          </cell>
          <cell r="BE80" t="str">
            <v/>
          </cell>
          <cell r="BF80">
            <v>0</v>
          </cell>
          <cell r="BG80">
            <v>4.3352738100000101</v>
          </cell>
          <cell r="BH80">
            <v>0</v>
          </cell>
          <cell r="BI80">
            <v>0</v>
          </cell>
          <cell r="BJ80">
            <v>0</v>
          </cell>
          <cell r="BK80">
            <v>0</v>
          </cell>
          <cell r="BL80">
            <v>4.3352738100000101</v>
          </cell>
          <cell r="BM80">
            <v>0</v>
          </cell>
          <cell r="BN80">
            <v>0</v>
          </cell>
          <cell r="BO80">
            <v>0</v>
          </cell>
          <cell r="BP80">
            <v>0</v>
          </cell>
          <cell r="BQ80">
            <v>0</v>
          </cell>
          <cell r="BR80">
            <v>0</v>
          </cell>
          <cell r="BS80">
            <v>4.3352738100000101</v>
          </cell>
          <cell r="BT80">
            <v>0</v>
          </cell>
          <cell r="BU80">
            <v>0</v>
          </cell>
          <cell r="BV80">
            <v>0</v>
          </cell>
          <cell r="BW80">
            <v>0</v>
          </cell>
          <cell r="BX80">
            <v>4.3352738100000101</v>
          </cell>
          <cell r="BY80">
            <v>0</v>
          </cell>
          <cell r="BZ80">
            <v>0</v>
          </cell>
          <cell r="CA80">
            <v>0</v>
          </cell>
          <cell r="CB80">
            <v>0</v>
          </cell>
          <cell r="CC80">
            <v>0</v>
          </cell>
          <cell r="CD80">
            <v>0</v>
          </cell>
          <cell r="CE80">
            <v>0</v>
          </cell>
          <cell r="CF80">
            <v>0</v>
          </cell>
          <cell r="CG80">
            <v>0</v>
          </cell>
          <cell r="CH80">
            <v>0</v>
          </cell>
          <cell r="CI80">
            <v>0</v>
          </cell>
          <cell r="CJ80">
            <v>0</v>
          </cell>
          <cell r="CK80">
            <v>4.3352738100000101</v>
          </cell>
          <cell r="CL80">
            <v>0</v>
          </cell>
          <cell r="CM80">
            <v>0</v>
          </cell>
          <cell r="CN80">
            <v>0</v>
          </cell>
          <cell r="CO80">
            <v>0</v>
          </cell>
          <cell r="CP80">
            <v>4.3352738100000101</v>
          </cell>
          <cell r="CQ80" t="str">
            <v/>
          </cell>
          <cell r="CR80" t="str">
            <v/>
          </cell>
          <cell r="CS80" t="str">
            <v/>
          </cell>
          <cell r="CT80" t="str">
            <v/>
          </cell>
          <cell r="CU80">
            <v>0</v>
          </cell>
          <cell r="CX80">
            <v>118.03855618558001</v>
          </cell>
          <cell r="CY80">
            <v>5.8773163300000002</v>
          </cell>
          <cell r="CZ80">
            <v>88.611960180000011</v>
          </cell>
          <cell r="DA80">
            <v>14.425202820000003</v>
          </cell>
          <cell r="DB80">
            <v>9.124076855579986</v>
          </cell>
          <cell r="DE80">
            <v>87.019950129999998</v>
          </cell>
          <cell r="DG80">
            <v>48.537939015580008</v>
          </cell>
          <cell r="DH80">
            <v>31.018606055580008</v>
          </cell>
          <cell r="DI80">
            <v>17.519332959999996</v>
          </cell>
          <cell r="DJ80">
            <v>0</v>
          </cell>
          <cell r="DK80">
            <v>3.429487560000001</v>
          </cell>
          <cell r="DL80">
            <v>6.9211318500000001</v>
          </cell>
          <cell r="DM80">
            <v>7.1687135499999997</v>
          </cell>
          <cell r="DN80">
            <v>0</v>
          </cell>
          <cell r="DS80">
            <v>0</v>
          </cell>
          <cell r="DT80">
            <v>0</v>
          </cell>
          <cell r="DU80">
            <v>0</v>
          </cell>
          <cell r="DV80">
            <v>0</v>
          </cell>
          <cell r="DW80">
            <v>0</v>
          </cell>
          <cell r="DX80">
            <v>1</v>
          </cell>
          <cell r="DY80" t="str">
            <v/>
          </cell>
          <cell r="DZ80" t="str">
            <v/>
          </cell>
          <cell r="EA80" t="str">
            <v/>
          </cell>
          <cell r="EB80" t="str">
            <v>1</v>
          </cell>
          <cell r="EC80">
            <v>0</v>
          </cell>
          <cell r="ED80">
            <v>0</v>
          </cell>
          <cell r="EE80">
            <v>0</v>
          </cell>
          <cell r="EF80">
            <v>0</v>
          </cell>
          <cell r="EG80">
            <v>0</v>
          </cell>
          <cell r="EH80">
            <v>0</v>
          </cell>
          <cell r="EI80">
            <v>0</v>
          </cell>
          <cell r="EJ80">
            <v>0</v>
          </cell>
          <cell r="EK80">
            <v>0</v>
          </cell>
          <cell r="EL80">
            <v>0</v>
          </cell>
          <cell r="EM80">
            <v>0</v>
          </cell>
          <cell r="EN80">
            <v>0</v>
          </cell>
          <cell r="EO80">
            <v>0</v>
          </cell>
          <cell r="EP80">
            <v>0</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v>1</v>
          </cell>
          <cell r="FH80">
            <v>2</v>
          </cell>
          <cell r="FI80">
            <v>3</v>
          </cell>
          <cell r="FJ80">
            <v>4</v>
          </cell>
          <cell r="FK80" t="str">
            <v>1 2 3 4</v>
          </cell>
          <cell r="FN80">
            <v>118.03855618558001</v>
          </cell>
          <cell r="FO80">
            <v>0</v>
          </cell>
          <cell r="FP80">
            <v>6.64</v>
          </cell>
          <cell r="FQ80">
            <v>0</v>
          </cell>
          <cell r="FR80">
            <v>109.285</v>
          </cell>
          <cell r="FS80">
            <v>109.285</v>
          </cell>
          <cell r="FT80">
            <v>0</v>
          </cell>
          <cell r="FU80">
            <v>0</v>
          </cell>
          <cell r="FV80">
            <v>0</v>
          </cell>
          <cell r="FW80">
            <v>0</v>
          </cell>
          <cell r="FX80">
            <v>0</v>
          </cell>
          <cell r="FZ80">
            <v>87.019950120000004</v>
          </cell>
          <cell r="GA80">
            <v>0</v>
          </cell>
          <cell r="GB80">
            <v>5.74</v>
          </cell>
          <cell r="GC80">
            <v>0</v>
          </cell>
          <cell r="GD80">
            <v>97.632000000000005</v>
          </cell>
          <cell r="GE80">
            <v>97.632000000000005</v>
          </cell>
          <cell r="GF80">
            <v>0</v>
          </cell>
          <cell r="GG80">
            <v>0</v>
          </cell>
          <cell r="GH80">
            <v>0</v>
          </cell>
          <cell r="GI80">
            <v>0</v>
          </cell>
          <cell r="GJ80">
            <v>0</v>
          </cell>
          <cell r="GK80">
            <v>0</v>
          </cell>
          <cell r="GL80">
            <v>0</v>
          </cell>
          <cell r="GM80">
            <v>0</v>
          </cell>
          <cell r="GN80">
            <v>0</v>
          </cell>
          <cell r="GO80">
            <v>0</v>
          </cell>
          <cell r="GP80">
            <v>0</v>
          </cell>
          <cell r="GQ80">
            <v>0</v>
          </cell>
          <cell r="GR80">
            <v>0</v>
          </cell>
          <cell r="GS80">
            <v>0</v>
          </cell>
          <cell r="GT80">
            <v>0</v>
          </cell>
          <cell r="GU80">
            <v>0</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0</v>
          </cell>
          <cell r="ID80">
            <v>0</v>
          </cell>
          <cell r="IE80">
            <v>0</v>
          </cell>
          <cell r="IF80">
            <v>0</v>
          </cell>
          <cell r="IG80">
            <v>0</v>
          </cell>
          <cell r="IH80">
            <v>0</v>
          </cell>
          <cell r="II80">
            <v>0</v>
          </cell>
          <cell r="IJ80">
            <v>0</v>
          </cell>
          <cell r="IK80">
            <v>0</v>
          </cell>
          <cell r="IL80">
            <v>0</v>
          </cell>
          <cell r="IM80">
            <v>0</v>
          </cell>
          <cell r="IN80">
            <v>0</v>
          </cell>
          <cell r="IO80">
            <v>0</v>
          </cell>
          <cell r="IP80">
            <v>0</v>
          </cell>
          <cell r="IQ80">
            <v>0</v>
          </cell>
          <cell r="IR80">
            <v>0</v>
          </cell>
          <cell r="IS80">
            <v>0</v>
          </cell>
          <cell r="IT80">
            <v>0</v>
          </cell>
          <cell r="IU80">
            <v>0</v>
          </cell>
          <cell r="IV80">
            <v>0</v>
          </cell>
          <cell r="IW80">
            <v>0</v>
          </cell>
          <cell r="IX80">
            <v>0</v>
          </cell>
          <cell r="IY80">
            <v>0</v>
          </cell>
          <cell r="IZ80">
            <v>0</v>
          </cell>
          <cell r="JA80">
            <v>0</v>
          </cell>
          <cell r="JB80">
            <v>0</v>
          </cell>
          <cell r="JC80">
            <v>0</v>
          </cell>
          <cell r="JD80">
            <v>0</v>
          </cell>
          <cell r="JE80">
            <v>0</v>
          </cell>
          <cell r="JF80">
            <v>0</v>
          </cell>
          <cell r="JG80">
            <v>0</v>
          </cell>
          <cell r="JH80">
            <v>0</v>
          </cell>
          <cell r="JI80">
            <v>0</v>
          </cell>
          <cell r="JJ80">
            <v>0</v>
          </cell>
          <cell r="JK80">
            <v>0</v>
          </cell>
          <cell r="JL80">
            <v>0</v>
          </cell>
          <cell r="JM80">
            <v>0</v>
          </cell>
          <cell r="JN80">
            <v>0</v>
          </cell>
          <cell r="JO80">
            <v>0</v>
          </cell>
          <cell r="JP80">
            <v>0</v>
          </cell>
          <cell r="JQ80">
            <v>0</v>
          </cell>
          <cell r="JR80">
            <v>0</v>
          </cell>
          <cell r="JS80">
            <v>0</v>
          </cell>
          <cell r="JT80">
            <v>0</v>
          </cell>
          <cell r="JU80">
            <v>0</v>
          </cell>
          <cell r="JV80">
            <v>0</v>
          </cell>
          <cell r="JW80">
            <v>0</v>
          </cell>
          <cell r="JX80">
            <v>0</v>
          </cell>
          <cell r="JY80">
            <v>0</v>
          </cell>
          <cell r="JZ80">
            <v>0</v>
          </cell>
          <cell r="KA80">
            <v>0</v>
          </cell>
          <cell r="KB80">
            <v>0</v>
          </cell>
          <cell r="KC80">
            <v>0</v>
          </cell>
          <cell r="KD80">
            <v>0</v>
          </cell>
          <cell r="KE80">
            <v>0</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v>0</v>
          </cell>
          <cell r="LR80">
            <v>0</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2022</v>
          </cell>
          <cell r="ON80">
            <v>2022</v>
          </cell>
          <cell r="OO80">
            <v>2022</v>
          </cell>
          <cell r="OP80">
            <v>0</v>
          </cell>
          <cell r="OR80" t="str">
            <v>нд</v>
          </cell>
          <cell r="OT80">
            <v>140.30777647218</v>
          </cell>
        </row>
        <row r="81">
          <cell r="A81" t="str">
            <v>L_Che372</v>
          </cell>
          <cell r="B81" t="str">
            <v>1.1.4</v>
          </cell>
          <cell r="C81" t="str">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81" t="str">
            <v>L_Che372</v>
          </cell>
          <cell r="E81">
            <v>89.062934511468001</v>
          </cell>
          <cell r="H81">
            <v>24.063851283999995</v>
          </cell>
          <cell r="J81">
            <v>87.175215747468002</v>
          </cell>
          <cell r="K81">
            <v>66.424227857467997</v>
          </cell>
          <cell r="L81">
            <v>20.750987889999998</v>
          </cell>
          <cell r="M81">
            <v>0</v>
          </cell>
          <cell r="N81">
            <v>0</v>
          </cell>
          <cell r="O81">
            <v>0.30929250833333349</v>
          </cell>
          <cell r="P81">
            <v>0</v>
          </cell>
          <cell r="Q81">
            <v>20.441695381666666</v>
          </cell>
          <cell r="R81">
            <v>75.960487013178493</v>
          </cell>
          <cell r="S81">
            <v>0</v>
          </cell>
          <cell r="T81">
            <v>0</v>
          </cell>
          <cell r="U81">
            <v>0</v>
          </cell>
          <cell r="V81">
            <v>0</v>
          </cell>
          <cell r="W81">
            <v>75.960487013178493</v>
          </cell>
          <cell r="X81">
            <v>11.399999999999999</v>
          </cell>
          <cell r="Y81">
            <v>0</v>
          </cell>
          <cell r="Z81">
            <v>0</v>
          </cell>
          <cell r="AA81">
            <v>0</v>
          </cell>
          <cell r="AB81">
            <v>0</v>
          </cell>
          <cell r="AC81">
            <v>11.399999999999999</v>
          </cell>
          <cell r="AD81">
            <v>23.4</v>
          </cell>
          <cell r="AE81">
            <v>0</v>
          </cell>
          <cell r="AF81">
            <v>0</v>
          </cell>
          <cell r="AG81">
            <v>0</v>
          </cell>
          <cell r="AH81">
            <v>0</v>
          </cell>
          <cell r="AI81">
            <v>23.4</v>
          </cell>
          <cell r="AJ81">
            <v>18.299999999999997</v>
          </cell>
          <cell r="AK81">
            <v>0</v>
          </cell>
          <cell r="AL81">
            <v>0</v>
          </cell>
          <cell r="AM81">
            <v>0</v>
          </cell>
          <cell r="AN81">
            <v>0</v>
          </cell>
          <cell r="AO81">
            <v>18.299999999999997</v>
          </cell>
          <cell r="AP81">
            <v>22.860487013178492</v>
          </cell>
          <cell r="AQ81">
            <v>0</v>
          </cell>
          <cell r="AR81">
            <v>0</v>
          </cell>
          <cell r="AS81">
            <v>0</v>
          </cell>
          <cell r="AT81">
            <v>0</v>
          </cell>
          <cell r="AU81">
            <v>22.860487013178492</v>
          </cell>
          <cell r="AV81">
            <v>23.4</v>
          </cell>
          <cell r="AW81">
            <v>0</v>
          </cell>
          <cell r="AX81">
            <v>0</v>
          </cell>
          <cell r="AY81">
            <v>0</v>
          </cell>
          <cell r="AZ81">
            <v>0</v>
          </cell>
          <cell r="BA81">
            <v>23.4</v>
          </cell>
          <cell r="BB81">
            <v>1</v>
          </cell>
          <cell r="BC81" t="str">
            <v/>
          </cell>
          <cell r="BD81">
            <v>3</v>
          </cell>
          <cell r="BE81" t="str">
            <v/>
          </cell>
          <cell r="BF81" t="str">
            <v>1 3</v>
          </cell>
          <cell r="BG81">
            <v>1.4251446300000001</v>
          </cell>
          <cell r="BH81">
            <v>0</v>
          </cell>
          <cell r="BI81">
            <v>0</v>
          </cell>
          <cell r="BJ81">
            <v>1.1876205250000003</v>
          </cell>
          <cell r="BK81">
            <v>0</v>
          </cell>
          <cell r="BL81">
            <v>0.23752410499999987</v>
          </cell>
          <cell r="BM81">
            <v>0</v>
          </cell>
          <cell r="BN81">
            <v>0</v>
          </cell>
          <cell r="BO81">
            <v>0</v>
          </cell>
          <cell r="BP81">
            <v>0</v>
          </cell>
          <cell r="BQ81">
            <v>0</v>
          </cell>
          <cell r="BR81">
            <v>0</v>
          </cell>
          <cell r="BS81">
            <v>1.4251446300000001</v>
          </cell>
          <cell r="BT81">
            <v>0</v>
          </cell>
          <cell r="BU81">
            <v>0</v>
          </cell>
          <cell r="BV81">
            <v>1.1876205250000003</v>
          </cell>
          <cell r="BW81">
            <v>0</v>
          </cell>
          <cell r="BX81">
            <v>0.23752410499999987</v>
          </cell>
          <cell r="BY81">
            <v>0</v>
          </cell>
          <cell r="BZ81">
            <v>0</v>
          </cell>
          <cell r="CA81">
            <v>0</v>
          </cell>
          <cell r="CB81">
            <v>0</v>
          </cell>
          <cell r="CC81">
            <v>0</v>
          </cell>
          <cell r="CD81">
            <v>0</v>
          </cell>
          <cell r="CE81">
            <v>0</v>
          </cell>
          <cell r="CF81">
            <v>0</v>
          </cell>
          <cell r="CG81">
            <v>0</v>
          </cell>
          <cell r="CH81">
            <v>0</v>
          </cell>
          <cell r="CI81">
            <v>0</v>
          </cell>
          <cell r="CJ81">
            <v>0</v>
          </cell>
          <cell r="CK81">
            <v>1.4251446300000001</v>
          </cell>
          <cell r="CL81">
            <v>0</v>
          </cell>
          <cell r="CM81">
            <v>0</v>
          </cell>
          <cell r="CN81">
            <v>1.1876205250000003</v>
          </cell>
          <cell r="CO81">
            <v>0</v>
          </cell>
          <cell r="CP81">
            <v>0.23752410499999987</v>
          </cell>
          <cell r="CQ81" t="str">
            <v/>
          </cell>
          <cell r="CR81" t="str">
            <v/>
          </cell>
          <cell r="CS81" t="str">
            <v/>
          </cell>
          <cell r="CT81" t="str">
            <v/>
          </cell>
          <cell r="CU81">
            <v>0</v>
          </cell>
          <cell r="CX81">
            <v>74.950110315868002</v>
          </cell>
          <cell r="CY81">
            <v>1.57309897</v>
          </cell>
          <cell r="CZ81">
            <v>57.891347199999991</v>
          </cell>
          <cell r="DA81">
            <v>9.4241727999999991</v>
          </cell>
          <cell r="DB81">
            <v>6.0614913458680171</v>
          </cell>
          <cell r="DE81">
            <v>21.218316040000001</v>
          </cell>
          <cell r="DG81">
            <v>64.073481345868004</v>
          </cell>
          <cell r="DH81">
            <v>55.110569175868001</v>
          </cell>
          <cell r="DI81">
            <v>8.962912170000001</v>
          </cell>
          <cell r="DJ81">
            <v>0</v>
          </cell>
          <cell r="DK81">
            <v>4.0338766399999999</v>
          </cell>
          <cell r="DL81">
            <v>4.1316397899999995</v>
          </cell>
          <cell r="DM81">
            <v>0.79739574000000002</v>
          </cell>
          <cell r="DN81">
            <v>54.235999999999997</v>
          </cell>
          <cell r="DS81">
            <v>10</v>
          </cell>
          <cell r="DT81">
            <v>20</v>
          </cell>
          <cell r="DU81">
            <v>15</v>
          </cell>
          <cell r="DV81">
            <v>9.2359999999999971</v>
          </cell>
          <cell r="DW81">
            <v>20</v>
          </cell>
          <cell r="DX81" t="str">
            <v/>
          </cell>
          <cell r="DY81" t="str">
            <v/>
          </cell>
          <cell r="DZ81" t="str">
            <v/>
          </cell>
          <cell r="EA81" t="str">
            <v/>
          </cell>
          <cell r="EB81">
            <v>0</v>
          </cell>
          <cell r="EC81">
            <v>1.3787748999999998</v>
          </cell>
          <cell r="ED81">
            <v>0</v>
          </cell>
          <cell r="EE81">
            <v>0</v>
          </cell>
          <cell r="EF81">
            <v>0</v>
          </cell>
          <cell r="EG81">
            <v>1.3787749</v>
          </cell>
          <cell r="EH81">
            <v>0</v>
          </cell>
          <cell r="EI81">
            <v>0</v>
          </cell>
          <cell r="EJ81">
            <v>0</v>
          </cell>
          <cell r="EK81">
            <v>0</v>
          </cell>
          <cell r="EL81">
            <v>0</v>
          </cell>
          <cell r="EM81">
            <v>1.3787748999999998</v>
          </cell>
          <cell r="EN81">
            <v>0</v>
          </cell>
          <cell r="EO81">
            <v>0</v>
          </cell>
          <cell r="EP81">
            <v>0</v>
          </cell>
          <cell r="EQ81">
            <v>1.3787749</v>
          </cell>
          <cell r="ER81">
            <v>0</v>
          </cell>
          <cell r="ES81">
            <v>0</v>
          </cell>
          <cell r="ET81">
            <v>0</v>
          </cell>
          <cell r="EU81">
            <v>0</v>
          </cell>
          <cell r="EV81">
            <v>0</v>
          </cell>
          <cell r="EW81">
            <v>0</v>
          </cell>
          <cell r="EX81">
            <v>0</v>
          </cell>
          <cell r="EY81">
            <v>0</v>
          </cell>
          <cell r="EZ81">
            <v>0</v>
          </cell>
          <cell r="FA81">
            <v>0</v>
          </cell>
          <cell r="FB81">
            <v>1.3787748999999998</v>
          </cell>
          <cell r="FC81">
            <v>0</v>
          </cell>
          <cell r="FD81">
            <v>0</v>
          </cell>
          <cell r="FE81">
            <v>0</v>
          </cell>
          <cell r="FF81">
            <v>1.3787749</v>
          </cell>
          <cell r="FG81">
            <v>1</v>
          </cell>
          <cell r="FH81">
            <v>2</v>
          </cell>
          <cell r="FI81">
            <v>3</v>
          </cell>
          <cell r="FJ81">
            <v>4</v>
          </cell>
          <cell r="FK81" t="str">
            <v>1 2 3 4</v>
          </cell>
          <cell r="FN81">
            <v>74.950110315868002</v>
          </cell>
          <cell r="FO81">
            <v>0</v>
          </cell>
          <cell r="FP81">
            <v>1.1160000000000001</v>
          </cell>
          <cell r="FQ81">
            <v>0</v>
          </cell>
          <cell r="FR81">
            <v>62.091000000000001</v>
          </cell>
          <cell r="FS81">
            <v>62.091000000000001</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74.950110315867988</v>
          </cell>
          <cell r="GL81">
            <v>0</v>
          </cell>
          <cell r="GM81">
            <v>1.1160000000000001</v>
          </cell>
          <cell r="GN81">
            <v>0</v>
          </cell>
          <cell r="GO81">
            <v>62.091000000000001</v>
          </cell>
          <cell r="GP81">
            <v>62.091000000000001</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74.950110315867988</v>
          </cell>
          <cell r="ID81">
            <v>0</v>
          </cell>
          <cell r="IE81">
            <v>1.1160000000000001</v>
          </cell>
          <cell r="IF81">
            <v>0</v>
          </cell>
          <cell r="IG81">
            <v>62.091000000000001</v>
          </cell>
          <cell r="IH81">
            <v>62.091000000000001</v>
          </cell>
          <cell r="II81">
            <v>0</v>
          </cell>
          <cell r="IJ81">
            <v>0</v>
          </cell>
          <cell r="IK81">
            <v>0</v>
          </cell>
          <cell r="IL81">
            <v>0</v>
          </cell>
          <cell r="IM81">
            <v>0</v>
          </cell>
          <cell r="IN81">
            <v>0</v>
          </cell>
          <cell r="IO81">
            <v>0</v>
          </cell>
          <cell r="IP81">
            <v>0</v>
          </cell>
          <cell r="IQ81">
            <v>0</v>
          </cell>
          <cell r="IR81">
            <v>0</v>
          </cell>
          <cell r="IS81">
            <v>0</v>
          </cell>
          <cell r="IT81">
            <v>0</v>
          </cell>
          <cell r="IU81">
            <v>0</v>
          </cell>
          <cell r="IV81">
            <v>0</v>
          </cell>
          <cell r="IW81">
            <v>0</v>
          </cell>
          <cell r="IX81">
            <v>0</v>
          </cell>
          <cell r="IY81">
            <v>0</v>
          </cell>
          <cell r="IZ81">
            <v>0</v>
          </cell>
          <cell r="JA81">
            <v>0</v>
          </cell>
          <cell r="JB81">
            <v>0</v>
          </cell>
          <cell r="JC81">
            <v>0</v>
          </cell>
          <cell r="JD81">
            <v>0</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0</v>
          </cell>
          <cell r="JV81">
            <v>0</v>
          </cell>
          <cell r="JW81">
            <v>0</v>
          </cell>
          <cell r="JX81">
            <v>0</v>
          </cell>
          <cell r="JY81">
            <v>0</v>
          </cell>
          <cell r="JZ81">
            <v>0</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2023</v>
          </cell>
          <cell r="ON81">
            <v>2023</v>
          </cell>
          <cell r="OO81">
            <v>2023</v>
          </cell>
          <cell r="OP81" t="str">
            <v>с</v>
          </cell>
          <cell r="OR81" t="str">
            <v>нд</v>
          </cell>
          <cell r="OT81">
            <v>89.062934511468001</v>
          </cell>
        </row>
        <row r="82">
          <cell r="A82" t="str">
            <v>L_Che373</v>
          </cell>
          <cell r="B82" t="str">
            <v>1.1.4</v>
          </cell>
          <cell r="C82" t="str">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ell>
          <cell r="D82" t="str">
            <v>L_Che373</v>
          </cell>
          <cell r="E82">
            <v>206.951455507476</v>
          </cell>
          <cell r="H82">
            <v>100.30947733399999</v>
          </cell>
          <cell r="J82">
            <v>141.03662538347601</v>
          </cell>
          <cell r="K82">
            <v>106.657859893476</v>
          </cell>
          <cell r="L82">
            <v>34.378765489999999</v>
          </cell>
          <cell r="M82">
            <v>0</v>
          </cell>
          <cell r="N82">
            <v>0</v>
          </cell>
          <cell r="O82">
            <v>0.65053334166666665</v>
          </cell>
          <cell r="P82">
            <v>0</v>
          </cell>
          <cell r="Q82">
            <v>33.728232148333333</v>
          </cell>
          <cell r="R82">
            <v>114.14709856848536</v>
          </cell>
          <cell r="S82">
            <v>0</v>
          </cell>
          <cell r="T82">
            <v>0</v>
          </cell>
          <cell r="U82">
            <v>0</v>
          </cell>
          <cell r="V82">
            <v>0</v>
          </cell>
          <cell r="W82">
            <v>114.14709856848536</v>
          </cell>
          <cell r="X82">
            <v>17.099999999999998</v>
          </cell>
          <cell r="Y82">
            <v>0</v>
          </cell>
          <cell r="Z82">
            <v>0</v>
          </cell>
          <cell r="AA82">
            <v>0</v>
          </cell>
          <cell r="AB82">
            <v>0</v>
          </cell>
          <cell r="AC82">
            <v>17.099999999999998</v>
          </cell>
          <cell r="AD82">
            <v>46.499999999999993</v>
          </cell>
          <cell r="AE82">
            <v>0</v>
          </cell>
          <cell r="AF82">
            <v>0</v>
          </cell>
          <cell r="AG82">
            <v>0</v>
          </cell>
          <cell r="AH82">
            <v>0</v>
          </cell>
          <cell r="AI82">
            <v>46.499999999999993</v>
          </cell>
          <cell r="AJ82">
            <v>28.619999999999997</v>
          </cell>
          <cell r="AK82">
            <v>0</v>
          </cell>
          <cell r="AL82">
            <v>0</v>
          </cell>
          <cell r="AM82">
            <v>0</v>
          </cell>
          <cell r="AN82">
            <v>0</v>
          </cell>
          <cell r="AO82">
            <v>28.619999999999997</v>
          </cell>
          <cell r="AP82">
            <v>21.927098568485363</v>
          </cell>
          <cell r="AQ82">
            <v>0</v>
          </cell>
          <cell r="AR82">
            <v>0</v>
          </cell>
          <cell r="AS82">
            <v>0</v>
          </cell>
          <cell r="AT82">
            <v>0</v>
          </cell>
          <cell r="AU82">
            <v>21.927098568485363</v>
          </cell>
          <cell r="AV82">
            <v>46.499999999999993</v>
          </cell>
          <cell r="AW82">
            <v>0</v>
          </cell>
          <cell r="AX82">
            <v>0</v>
          </cell>
          <cell r="AY82">
            <v>0</v>
          </cell>
          <cell r="AZ82">
            <v>0</v>
          </cell>
          <cell r="BA82">
            <v>46.499999999999993</v>
          </cell>
          <cell r="BB82">
            <v>1</v>
          </cell>
          <cell r="BC82" t="str">
            <v/>
          </cell>
          <cell r="BD82">
            <v>3</v>
          </cell>
          <cell r="BE82" t="str">
            <v/>
          </cell>
          <cell r="BF82" t="str">
            <v>1 3</v>
          </cell>
          <cell r="BG82">
            <v>1.5881719999999998E-2</v>
          </cell>
          <cell r="BH82">
            <v>0</v>
          </cell>
          <cell r="BI82">
            <v>0</v>
          </cell>
          <cell r="BJ82">
            <v>0</v>
          </cell>
          <cell r="BK82">
            <v>0</v>
          </cell>
          <cell r="BL82">
            <v>1.5881719999999998E-2</v>
          </cell>
          <cell r="BM82">
            <v>0</v>
          </cell>
          <cell r="BN82">
            <v>0</v>
          </cell>
          <cell r="BO82">
            <v>0</v>
          </cell>
          <cell r="BP82">
            <v>0</v>
          </cell>
          <cell r="BQ82">
            <v>0</v>
          </cell>
          <cell r="BR82">
            <v>0</v>
          </cell>
          <cell r="BS82">
            <v>1.5881719999999998E-2</v>
          </cell>
          <cell r="BT82">
            <v>0</v>
          </cell>
          <cell r="BU82">
            <v>0</v>
          </cell>
          <cell r="BV82">
            <v>0</v>
          </cell>
          <cell r="BW82">
            <v>0</v>
          </cell>
          <cell r="BX82">
            <v>1.5881719999999998E-2</v>
          </cell>
          <cell r="BY82">
            <v>0</v>
          </cell>
          <cell r="BZ82">
            <v>0</v>
          </cell>
          <cell r="CA82">
            <v>0</v>
          </cell>
          <cell r="CB82">
            <v>0</v>
          </cell>
          <cell r="CC82">
            <v>0</v>
          </cell>
          <cell r="CD82">
            <v>0</v>
          </cell>
          <cell r="CE82">
            <v>0</v>
          </cell>
          <cell r="CF82">
            <v>0</v>
          </cell>
          <cell r="CG82">
            <v>0</v>
          </cell>
          <cell r="CH82">
            <v>0</v>
          </cell>
          <cell r="CI82">
            <v>0</v>
          </cell>
          <cell r="CJ82">
            <v>0</v>
          </cell>
          <cell r="CK82">
            <v>1.5881719999999998E-2</v>
          </cell>
          <cell r="CL82">
            <v>0</v>
          </cell>
          <cell r="CM82">
            <v>0</v>
          </cell>
          <cell r="CN82">
            <v>0</v>
          </cell>
          <cell r="CO82">
            <v>0</v>
          </cell>
          <cell r="CP82">
            <v>1.5881719999999998E-2</v>
          </cell>
          <cell r="CQ82" t="str">
            <v/>
          </cell>
          <cell r="CR82" t="str">
            <v/>
          </cell>
          <cell r="CS82" t="str">
            <v/>
          </cell>
          <cell r="CT82" t="str">
            <v/>
          </cell>
          <cell r="CU82">
            <v>0</v>
          </cell>
          <cell r="CX82">
            <v>174.08446530367598</v>
          </cell>
          <cell r="CY82">
            <v>8.9730742200000009</v>
          </cell>
          <cell r="CZ82">
            <v>130.48619180000003</v>
          </cell>
          <cell r="DA82">
            <v>21.241938200000003</v>
          </cell>
          <cell r="DB82">
            <v>13.383261083675961</v>
          </cell>
          <cell r="DE82">
            <v>87.757691349999988</v>
          </cell>
          <cell r="DG82">
            <v>116.421304223676</v>
          </cell>
          <cell r="DH82">
            <v>86.326773953675996</v>
          </cell>
          <cell r="DI82">
            <v>30.09453027</v>
          </cell>
          <cell r="DJ82">
            <v>0</v>
          </cell>
          <cell r="DK82">
            <v>18.133368949999998</v>
          </cell>
          <cell r="DL82">
            <v>10.505542459999999</v>
          </cell>
          <cell r="DM82">
            <v>1.45561886</v>
          </cell>
          <cell r="DN82">
            <v>92.833999999999989</v>
          </cell>
          <cell r="DS82">
            <v>15</v>
          </cell>
          <cell r="DT82">
            <v>40</v>
          </cell>
          <cell r="DU82">
            <v>23</v>
          </cell>
          <cell r="DV82">
            <v>14.833999999999989</v>
          </cell>
          <cell r="DW82">
            <v>40</v>
          </cell>
          <cell r="DX82" t="str">
            <v/>
          </cell>
          <cell r="DY82" t="str">
            <v/>
          </cell>
          <cell r="DZ82" t="str">
            <v/>
          </cell>
          <cell r="EA82" t="str">
            <v/>
          </cell>
          <cell r="EB82">
            <v>0</v>
          </cell>
          <cell r="EC82">
            <v>0</v>
          </cell>
          <cell r="ED82">
            <v>0</v>
          </cell>
          <cell r="EE82">
            <v>0</v>
          </cell>
          <cell r="EF82">
            <v>0</v>
          </cell>
          <cell r="EG82">
            <v>0</v>
          </cell>
          <cell r="EH82">
            <v>0</v>
          </cell>
          <cell r="EI82">
            <v>0</v>
          </cell>
          <cell r="EJ82">
            <v>0</v>
          </cell>
          <cell r="EK82">
            <v>0</v>
          </cell>
          <cell r="EL82">
            <v>0</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v>2</v>
          </cell>
          <cell r="FI82">
            <v>3</v>
          </cell>
          <cell r="FJ82">
            <v>4</v>
          </cell>
          <cell r="FK82" t="str">
            <v>1 2 3 4</v>
          </cell>
          <cell r="FN82">
            <v>174.08446530367598</v>
          </cell>
          <cell r="FO82">
            <v>0</v>
          </cell>
          <cell r="FP82">
            <v>9.1289999999999996</v>
          </cell>
          <cell r="FQ82">
            <v>0</v>
          </cell>
          <cell r="FR82">
            <v>106.07</v>
          </cell>
          <cell r="FS82">
            <v>106.07</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174.08446530367598</v>
          </cell>
          <cell r="GL82">
            <v>0</v>
          </cell>
          <cell r="GM82">
            <v>9.1289999999999996</v>
          </cell>
          <cell r="GN82">
            <v>0</v>
          </cell>
          <cell r="GO82">
            <v>106.07</v>
          </cell>
          <cell r="GP82">
            <v>106.07</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174.08446530367598</v>
          </cell>
          <cell r="ID82">
            <v>0</v>
          </cell>
          <cell r="IE82">
            <v>9.1289999999999996</v>
          </cell>
          <cell r="IF82">
            <v>0</v>
          </cell>
          <cell r="IG82">
            <v>106.07</v>
          </cell>
          <cell r="IH82">
            <v>106.07</v>
          </cell>
          <cell r="II82">
            <v>0</v>
          </cell>
          <cell r="IJ82">
            <v>0</v>
          </cell>
          <cell r="IK82">
            <v>0</v>
          </cell>
          <cell r="IL82">
            <v>0</v>
          </cell>
          <cell r="IM82">
            <v>0</v>
          </cell>
          <cell r="IN82">
            <v>0</v>
          </cell>
          <cell r="IO82">
            <v>0</v>
          </cell>
          <cell r="IP82">
            <v>0</v>
          </cell>
          <cell r="IQ82">
            <v>0</v>
          </cell>
          <cell r="IR82">
            <v>0</v>
          </cell>
          <cell r="IS82">
            <v>0</v>
          </cell>
          <cell r="IT82">
            <v>0</v>
          </cell>
          <cell r="IU82">
            <v>0</v>
          </cell>
          <cell r="IV82">
            <v>0</v>
          </cell>
          <cell r="IW82">
            <v>0</v>
          </cell>
          <cell r="IX82">
            <v>0</v>
          </cell>
          <cell r="IY82">
            <v>0</v>
          </cell>
          <cell r="IZ82">
            <v>0</v>
          </cell>
          <cell r="JA82">
            <v>0</v>
          </cell>
          <cell r="JB82">
            <v>0</v>
          </cell>
          <cell r="JC82">
            <v>0</v>
          </cell>
          <cell r="JD82">
            <v>0</v>
          </cell>
          <cell r="JE82">
            <v>0</v>
          </cell>
          <cell r="JF82">
            <v>0</v>
          </cell>
          <cell r="JG82">
            <v>0</v>
          </cell>
          <cell r="JH82">
            <v>0</v>
          </cell>
          <cell r="JI82">
            <v>0</v>
          </cell>
          <cell r="JJ82">
            <v>0</v>
          </cell>
          <cell r="JK82">
            <v>0</v>
          </cell>
          <cell r="JL82">
            <v>0</v>
          </cell>
          <cell r="JM82">
            <v>0</v>
          </cell>
          <cell r="JN82">
            <v>0</v>
          </cell>
          <cell r="JO82">
            <v>0</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2023</v>
          </cell>
          <cell r="ON82">
            <v>2023</v>
          </cell>
          <cell r="OO82">
            <v>2023</v>
          </cell>
          <cell r="OP82" t="str">
            <v>с</v>
          </cell>
          <cell r="OR82" t="str">
            <v>нд</v>
          </cell>
          <cell r="OT82">
            <v>206.951455507476</v>
          </cell>
        </row>
        <row r="83">
          <cell r="A83" t="str">
            <v>L_Che374</v>
          </cell>
          <cell r="B83" t="str">
            <v>1.1.4</v>
          </cell>
          <cell r="C83" t="str">
            <v>Строительство и реконструкция сети 10-0,4 кВ (ВЛ 0,4 кВ протяженностью 127,283 км, ВЛ-10 кВ протяженностью 3,464 км, ТП 6(10)/0,4 кВ общей мощностью 4,763 МВА) в рамках "Плана (программы) снижения потерь электрической энергии в электрических сетях Надтеречных РЭС АО "Чеченэнерго"</v>
          </cell>
          <cell r="D83" t="str">
            <v>L_Che374</v>
          </cell>
          <cell r="E83">
            <v>167.56826128747201</v>
          </cell>
          <cell r="H83">
            <v>146.08238089000002</v>
          </cell>
          <cell r="J83">
            <v>55.698002327471997</v>
          </cell>
          <cell r="K83">
            <v>38.539012827471993</v>
          </cell>
          <cell r="L83">
            <v>17.158989500000001</v>
          </cell>
          <cell r="M83">
            <v>0</v>
          </cell>
          <cell r="N83">
            <v>0</v>
          </cell>
          <cell r="O83">
            <v>2.3897333250000004</v>
          </cell>
          <cell r="P83">
            <v>0</v>
          </cell>
          <cell r="Q83">
            <v>14.769256174999999</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17.053132430000002</v>
          </cell>
          <cell r="BH83">
            <v>0</v>
          </cell>
          <cell r="BI83">
            <v>0</v>
          </cell>
          <cell r="BJ83">
            <v>0</v>
          </cell>
          <cell r="BK83">
            <v>0</v>
          </cell>
          <cell r="BL83">
            <v>17.053132430000002</v>
          </cell>
          <cell r="BM83">
            <v>0</v>
          </cell>
          <cell r="BN83">
            <v>0</v>
          </cell>
          <cell r="BO83">
            <v>0</v>
          </cell>
          <cell r="BP83">
            <v>0</v>
          </cell>
          <cell r="BQ83">
            <v>0</v>
          </cell>
          <cell r="BR83">
            <v>0</v>
          </cell>
          <cell r="BS83">
            <v>17.053132430000002</v>
          </cell>
          <cell r="BT83">
            <v>0</v>
          </cell>
          <cell r="BU83">
            <v>0</v>
          </cell>
          <cell r="BV83">
            <v>0</v>
          </cell>
          <cell r="BW83">
            <v>0</v>
          </cell>
          <cell r="BX83">
            <v>17.053132430000002</v>
          </cell>
          <cell r="BY83">
            <v>0</v>
          </cell>
          <cell r="BZ83">
            <v>0</v>
          </cell>
          <cell r="CA83">
            <v>0</v>
          </cell>
          <cell r="CB83">
            <v>0</v>
          </cell>
          <cell r="CC83">
            <v>0</v>
          </cell>
          <cell r="CD83">
            <v>0</v>
          </cell>
          <cell r="CE83">
            <v>0</v>
          </cell>
          <cell r="CF83">
            <v>0</v>
          </cell>
          <cell r="CG83">
            <v>0</v>
          </cell>
          <cell r="CH83">
            <v>0</v>
          </cell>
          <cell r="CI83">
            <v>0</v>
          </cell>
          <cell r="CJ83">
            <v>0</v>
          </cell>
          <cell r="CK83">
            <v>17.053132430000002</v>
          </cell>
          <cell r="CL83">
            <v>0</v>
          </cell>
          <cell r="CM83">
            <v>0</v>
          </cell>
          <cell r="CN83">
            <v>0</v>
          </cell>
          <cell r="CO83">
            <v>0</v>
          </cell>
          <cell r="CP83">
            <v>17.053132430000002</v>
          </cell>
          <cell r="CQ83" t="str">
            <v/>
          </cell>
          <cell r="CR83" t="str">
            <v/>
          </cell>
          <cell r="CS83" t="str">
            <v/>
          </cell>
          <cell r="CT83" t="str">
            <v/>
          </cell>
          <cell r="CU83">
            <v>0</v>
          </cell>
          <cell r="CX83">
            <v>140.310172309872</v>
          </cell>
          <cell r="CY83">
            <v>10.2151604</v>
          </cell>
          <cell r="CZ83">
            <v>105.92954368000002</v>
          </cell>
          <cell r="DA83">
            <v>17.244344320000003</v>
          </cell>
          <cell r="DB83">
            <v>6.9211239098719677</v>
          </cell>
          <cell r="DE83">
            <v>122.39547764999999</v>
          </cell>
          <cell r="DG83">
            <v>35.183414989872006</v>
          </cell>
          <cell r="DH83">
            <v>17.914694659872012</v>
          </cell>
          <cell r="DI83">
            <v>17.268720329999997</v>
          </cell>
          <cell r="DJ83">
            <v>0</v>
          </cell>
          <cell r="DK83">
            <v>5.5671161000000007</v>
          </cell>
          <cell r="DL83">
            <v>4.6281916700000005</v>
          </cell>
          <cell r="DM83">
            <v>7.0734125600000004</v>
          </cell>
          <cell r="DN83">
            <v>0</v>
          </cell>
          <cell r="DS83">
            <v>0</v>
          </cell>
          <cell r="DT83">
            <v>0</v>
          </cell>
          <cell r="DU83">
            <v>0</v>
          </cell>
          <cell r="DV83">
            <v>0</v>
          </cell>
          <cell r="DW83">
            <v>0</v>
          </cell>
          <cell r="DX83">
            <v>1</v>
          </cell>
          <cell r="DY83" t="str">
            <v/>
          </cell>
          <cell r="DZ83" t="str">
            <v/>
          </cell>
          <cell r="EA83" t="str">
            <v/>
          </cell>
          <cell r="EB83" t="str">
            <v>1</v>
          </cell>
          <cell r="EC83">
            <v>0</v>
          </cell>
          <cell r="ED83">
            <v>0</v>
          </cell>
          <cell r="EE83">
            <v>0</v>
          </cell>
          <cell r="EF83">
            <v>0</v>
          </cell>
          <cell r="EG83">
            <v>0</v>
          </cell>
          <cell r="EH83">
            <v>0</v>
          </cell>
          <cell r="EI83">
            <v>0</v>
          </cell>
          <cell r="EJ83">
            <v>0</v>
          </cell>
          <cell r="EK83">
            <v>0</v>
          </cell>
          <cell r="EL83">
            <v>0</v>
          </cell>
          <cell r="EM83">
            <v>0</v>
          </cell>
          <cell r="EN83">
            <v>0</v>
          </cell>
          <cell r="EO83">
            <v>0</v>
          </cell>
          <cell r="EP83">
            <v>0</v>
          </cell>
          <cell r="EQ83">
            <v>0</v>
          </cell>
          <cell r="ER83">
            <v>0</v>
          </cell>
          <cell r="ES83">
            <v>0</v>
          </cell>
          <cell r="ET83">
            <v>0</v>
          </cell>
          <cell r="EU83">
            <v>0</v>
          </cell>
          <cell r="EV83">
            <v>0</v>
          </cell>
          <cell r="EW83">
            <v>0</v>
          </cell>
          <cell r="EX83">
            <v>0</v>
          </cell>
          <cell r="EY83">
            <v>0</v>
          </cell>
          <cell r="EZ83">
            <v>0</v>
          </cell>
          <cell r="FA83">
            <v>0</v>
          </cell>
          <cell r="FB83">
            <v>0</v>
          </cell>
          <cell r="FC83">
            <v>0</v>
          </cell>
          <cell r="FD83">
            <v>0</v>
          </cell>
          <cell r="FE83">
            <v>0</v>
          </cell>
          <cell r="FF83">
            <v>0</v>
          </cell>
          <cell r="FG83">
            <v>1</v>
          </cell>
          <cell r="FH83">
            <v>2</v>
          </cell>
          <cell r="FI83">
            <v>3</v>
          </cell>
          <cell r="FJ83">
            <v>4</v>
          </cell>
          <cell r="FK83" t="str">
            <v>1 2 3 4</v>
          </cell>
          <cell r="FN83">
            <v>140.310172309872</v>
          </cell>
          <cell r="FO83">
            <v>0</v>
          </cell>
          <cell r="FP83">
            <v>4.7629999999999999</v>
          </cell>
          <cell r="FQ83">
            <v>0</v>
          </cell>
          <cell r="FR83">
            <v>130.74700000000001</v>
          </cell>
          <cell r="FS83">
            <v>130.74700000000001</v>
          </cell>
          <cell r="FT83">
            <v>0</v>
          </cell>
          <cell r="FU83">
            <v>0</v>
          </cell>
          <cell r="FV83">
            <v>0</v>
          </cell>
          <cell r="FW83">
            <v>0</v>
          </cell>
          <cell r="FX83">
            <v>0</v>
          </cell>
          <cell r="FZ83">
            <v>122.39547765</v>
          </cell>
          <cell r="GA83">
            <v>0</v>
          </cell>
          <cell r="GB83">
            <v>5.093</v>
          </cell>
          <cell r="GC83">
            <v>0</v>
          </cell>
          <cell r="GD83">
            <v>120.56</v>
          </cell>
          <cell r="GE83">
            <v>120.56</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2022</v>
          </cell>
          <cell r="ON83">
            <v>2022</v>
          </cell>
          <cell r="OO83">
            <v>2022</v>
          </cell>
          <cell r="OP83">
            <v>0</v>
          </cell>
          <cell r="OR83" t="str">
            <v>нд</v>
          </cell>
          <cell r="OT83">
            <v>167.56826128747201</v>
          </cell>
        </row>
        <row r="84">
          <cell r="A84" t="str">
            <v>L_Che375</v>
          </cell>
          <cell r="B84" t="str">
            <v>1.1.4</v>
          </cell>
          <cell r="C84" t="str">
            <v>Строительство и реконструкция сети 10-0,4 кВ (ВЛ 0,4 кВ протяженностью 84,263 км, ВЛ-10 кВ протяженностью 6,336 км, ТП 6(10)/0,4 кВ общей мощностью 5,94 МВА) в рамках "Плана (программы) снижения потерь электрической энергии в электрических сетях Наурских РЭС АО "Чеченэнерго"</v>
          </cell>
          <cell r="D84" t="str">
            <v>L_Che375</v>
          </cell>
          <cell r="E84">
            <v>132.84681465674402</v>
          </cell>
          <cell r="H84">
            <v>106.859879634</v>
          </cell>
          <cell r="J84">
            <v>121.73064393274402</v>
          </cell>
          <cell r="K84">
            <v>54.606147462744019</v>
          </cell>
          <cell r="L84">
            <v>67.124496469999997</v>
          </cell>
          <cell r="M84">
            <v>0</v>
          </cell>
          <cell r="N84">
            <v>0</v>
          </cell>
          <cell r="O84">
            <v>3.341047308333335</v>
          </cell>
          <cell r="P84">
            <v>0</v>
          </cell>
          <cell r="Q84">
            <v>63.783449161666667</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28.619212439999998</v>
          </cell>
          <cell r="BH84">
            <v>0</v>
          </cell>
          <cell r="BI84">
            <v>0</v>
          </cell>
          <cell r="BJ84">
            <v>0</v>
          </cell>
          <cell r="BK84">
            <v>0</v>
          </cell>
          <cell r="BL84">
            <v>28.619212439999998</v>
          </cell>
          <cell r="BM84">
            <v>0</v>
          </cell>
          <cell r="BN84">
            <v>0</v>
          </cell>
          <cell r="BO84">
            <v>0</v>
          </cell>
          <cell r="BP84">
            <v>0</v>
          </cell>
          <cell r="BQ84">
            <v>0</v>
          </cell>
          <cell r="BR84">
            <v>0</v>
          </cell>
          <cell r="BS84">
            <v>28.619212439999998</v>
          </cell>
          <cell r="BT84">
            <v>0</v>
          </cell>
          <cell r="BU84">
            <v>0</v>
          </cell>
          <cell r="BV84">
            <v>0</v>
          </cell>
          <cell r="BW84">
            <v>0</v>
          </cell>
          <cell r="BX84">
            <v>28.619212439999998</v>
          </cell>
          <cell r="BY84">
            <v>0</v>
          </cell>
          <cell r="BZ84">
            <v>0</v>
          </cell>
          <cell r="CA84">
            <v>0</v>
          </cell>
          <cell r="CB84">
            <v>0</v>
          </cell>
          <cell r="CC84">
            <v>0</v>
          </cell>
          <cell r="CD84">
            <v>0</v>
          </cell>
          <cell r="CE84">
            <v>0</v>
          </cell>
          <cell r="CF84">
            <v>0</v>
          </cell>
          <cell r="CG84">
            <v>0</v>
          </cell>
          <cell r="CH84">
            <v>0</v>
          </cell>
          <cell r="CI84">
            <v>0</v>
          </cell>
          <cell r="CJ84">
            <v>0</v>
          </cell>
          <cell r="CK84">
            <v>28.619212439999998</v>
          </cell>
          <cell r="CL84">
            <v>0</v>
          </cell>
          <cell r="CM84">
            <v>0</v>
          </cell>
          <cell r="CN84">
            <v>0</v>
          </cell>
          <cell r="CO84">
            <v>0</v>
          </cell>
          <cell r="CP84">
            <v>28.619212439999998</v>
          </cell>
          <cell r="CQ84" t="str">
            <v/>
          </cell>
          <cell r="CR84" t="str">
            <v/>
          </cell>
          <cell r="CS84" t="str">
            <v/>
          </cell>
          <cell r="CT84" t="str">
            <v/>
          </cell>
          <cell r="CU84">
            <v>0</v>
          </cell>
          <cell r="CX84">
            <v>111.74187720514399</v>
          </cell>
          <cell r="CY84">
            <v>7.4998045199999996</v>
          </cell>
          <cell r="CZ84">
            <v>82.240613200000013</v>
          </cell>
          <cell r="DA84">
            <v>13.388006800000003</v>
          </cell>
          <cell r="DB84">
            <v>8.6134526851439812</v>
          </cell>
          <cell r="DE84">
            <v>89.718109170000005</v>
          </cell>
          <cell r="DG84">
            <v>101.121529145144</v>
          </cell>
          <cell r="DH84">
            <v>22.023768035143988</v>
          </cell>
          <cell r="DI84">
            <v>79.097761110000008</v>
          </cell>
          <cell r="DJ84">
            <v>0</v>
          </cell>
          <cell r="DK84">
            <v>53.115844940000002</v>
          </cell>
          <cell r="DL84">
            <v>18.300285330000001</v>
          </cell>
          <cell r="DM84">
            <v>7.6816308400000004</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111.74187720514399</v>
          </cell>
          <cell r="FO84">
            <v>0</v>
          </cell>
          <cell r="FP84">
            <v>5.94</v>
          </cell>
          <cell r="FQ84">
            <v>0</v>
          </cell>
          <cell r="FR84">
            <v>90.599000000000004</v>
          </cell>
          <cell r="FS84">
            <v>90.599000000000004</v>
          </cell>
          <cell r="FT84">
            <v>0</v>
          </cell>
          <cell r="FU84">
            <v>0</v>
          </cell>
          <cell r="FV84">
            <v>0</v>
          </cell>
          <cell r="FW84">
            <v>0</v>
          </cell>
          <cell r="FX84">
            <v>0</v>
          </cell>
          <cell r="FZ84">
            <v>89.718109170000005</v>
          </cell>
          <cell r="GA84">
            <v>0</v>
          </cell>
          <cell r="GB84">
            <v>5.85</v>
          </cell>
          <cell r="GC84">
            <v>0</v>
          </cell>
          <cell r="GD84">
            <v>95.816999999999993</v>
          </cell>
          <cell r="GE84">
            <v>95.816999999999993</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2022</v>
          </cell>
          <cell r="ON84">
            <v>2022</v>
          </cell>
          <cell r="OO84">
            <v>2022</v>
          </cell>
          <cell r="OP84">
            <v>0</v>
          </cell>
          <cell r="OR84" t="str">
            <v>нд</v>
          </cell>
          <cell r="OT84">
            <v>132.84681465674402</v>
          </cell>
        </row>
        <row r="85">
          <cell r="A85" t="str">
            <v>L_Che376</v>
          </cell>
          <cell r="B85" t="str">
            <v>1.1.4</v>
          </cell>
          <cell r="C85" t="str">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ell>
          <cell r="D85" t="str">
            <v>L_Che376</v>
          </cell>
          <cell r="E85">
            <v>153.42590341362001</v>
          </cell>
          <cell r="H85">
            <v>60.998700886000002</v>
          </cell>
          <cell r="J85">
            <v>127.15620623762001</v>
          </cell>
          <cell r="K85">
            <v>92.552973337620003</v>
          </cell>
          <cell r="L85">
            <v>34.603232900000002</v>
          </cell>
          <cell r="M85">
            <v>0</v>
          </cell>
          <cell r="N85">
            <v>0</v>
          </cell>
          <cell r="O85">
            <v>0.53505333333333338</v>
          </cell>
          <cell r="P85">
            <v>0</v>
          </cell>
          <cell r="Q85">
            <v>34.068179566666664</v>
          </cell>
          <cell r="R85">
            <v>106.06200470056518</v>
          </cell>
          <cell r="S85">
            <v>0</v>
          </cell>
          <cell r="T85">
            <v>0</v>
          </cell>
          <cell r="U85">
            <v>0</v>
          </cell>
          <cell r="V85">
            <v>0</v>
          </cell>
          <cell r="W85">
            <v>106.06200470056518</v>
          </cell>
          <cell r="X85">
            <v>14.819999999999999</v>
          </cell>
          <cell r="Y85">
            <v>0</v>
          </cell>
          <cell r="Z85">
            <v>0</v>
          </cell>
          <cell r="AA85">
            <v>0</v>
          </cell>
          <cell r="AB85">
            <v>0</v>
          </cell>
          <cell r="AC85">
            <v>14.819999999999999</v>
          </cell>
          <cell r="AD85">
            <v>34.979999999999997</v>
          </cell>
          <cell r="AE85">
            <v>0</v>
          </cell>
          <cell r="AF85">
            <v>0</v>
          </cell>
          <cell r="AG85">
            <v>0</v>
          </cell>
          <cell r="AH85">
            <v>0</v>
          </cell>
          <cell r="AI85">
            <v>34.979999999999997</v>
          </cell>
          <cell r="AJ85">
            <v>30.3</v>
          </cell>
          <cell r="AK85">
            <v>0</v>
          </cell>
          <cell r="AL85">
            <v>0</v>
          </cell>
          <cell r="AM85">
            <v>0</v>
          </cell>
          <cell r="AN85">
            <v>0</v>
          </cell>
          <cell r="AO85">
            <v>30.3</v>
          </cell>
          <cell r="AP85">
            <v>25.962004700565192</v>
          </cell>
          <cell r="AQ85">
            <v>0</v>
          </cell>
          <cell r="AR85">
            <v>0</v>
          </cell>
          <cell r="AS85">
            <v>0</v>
          </cell>
          <cell r="AT85">
            <v>0</v>
          </cell>
          <cell r="AU85">
            <v>25.962004700565192</v>
          </cell>
          <cell r="AV85">
            <v>34.979999999999997</v>
          </cell>
          <cell r="AW85">
            <v>0</v>
          </cell>
          <cell r="AX85">
            <v>0</v>
          </cell>
          <cell r="AY85">
            <v>0</v>
          </cell>
          <cell r="AZ85">
            <v>0</v>
          </cell>
          <cell r="BA85">
            <v>34.979999999999997</v>
          </cell>
          <cell r="BB85">
            <v>1</v>
          </cell>
          <cell r="BC85" t="str">
            <v/>
          </cell>
          <cell r="BD85">
            <v>3</v>
          </cell>
          <cell r="BE85" t="str">
            <v/>
          </cell>
          <cell r="BF85" t="str">
            <v>1 3</v>
          </cell>
          <cell r="BG85">
            <v>0.12577081000000001</v>
          </cell>
          <cell r="BH85">
            <v>0</v>
          </cell>
          <cell r="BI85">
            <v>0</v>
          </cell>
          <cell r="BJ85">
            <v>0</v>
          </cell>
          <cell r="BK85">
            <v>0</v>
          </cell>
          <cell r="BL85">
            <v>0.12577081000000001</v>
          </cell>
          <cell r="BM85">
            <v>0</v>
          </cell>
          <cell r="BN85">
            <v>0</v>
          </cell>
          <cell r="BO85">
            <v>0</v>
          </cell>
          <cell r="BP85">
            <v>0</v>
          </cell>
          <cell r="BQ85">
            <v>0</v>
          </cell>
          <cell r="BR85">
            <v>0</v>
          </cell>
          <cell r="BS85">
            <v>0.12577081000000001</v>
          </cell>
          <cell r="BT85">
            <v>0</v>
          </cell>
          <cell r="BU85">
            <v>0</v>
          </cell>
          <cell r="BV85">
            <v>0</v>
          </cell>
          <cell r="BW85">
            <v>0</v>
          </cell>
          <cell r="BX85">
            <v>0.12577081000000001</v>
          </cell>
          <cell r="BY85">
            <v>0</v>
          </cell>
          <cell r="BZ85">
            <v>0</v>
          </cell>
          <cell r="CA85">
            <v>0</v>
          </cell>
          <cell r="CB85">
            <v>0</v>
          </cell>
          <cell r="CC85">
            <v>0</v>
          </cell>
          <cell r="CD85">
            <v>0</v>
          </cell>
          <cell r="CE85">
            <v>0</v>
          </cell>
          <cell r="CF85">
            <v>0</v>
          </cell>
          <cell r="CG85">
            <v>0</v>
          </cell>
          <cell r="CH85">
            <v>0</v>
          </cell>
          <cell r="CI85">
            <v>0</v>
          </cell>
          <cell r="CJ85">
            <v>0</v>
          </cell>
          <cell r="CK85">
            <v>0.12577081000000001</v>
          </cell>
          <cell r="CL85">
            <v>0</v>
          </cell>
          <cell r="CM85">
            <v>0</v>
          </cell>
          <cell r="CN85">
            <v>0</v>
          </cell>
          <cell r="CO85">
            <v>0</v>
          </cell>
          <cell r="CP85">
            <v>0.12577081000000001</v>
          </cell>
          <cell r="CQ85" t="str">
            <v/>
          </cell>
          <cell r="CR85" t="str">
            <v/>
          </cell>
          <cell r="CS85" t="str">
            <v/>
          </cell>
          <cell r="CT85" t="str">
            <v/>
          </cell>
          <cell r="CU85">
            <v>0</v>
          </cell>
          <cell r="CX85">
            <v>129.06457411881999</v>
          </cell>
          <cell r="CY85">
            <v>8.1954568299999995</v>
          </cell>
          <cell r="CZ85">
            <v>95.326794599999985</v>
          </cell>
          <cell r="DA85">
            <v>15.518315400000001</v>
          </cell>
          <cell r="DB85">
            <v>10.02400728882</v>
          </cell>
          <cell r="DE85">
            <v>53.104394540000001</v>
          </cell>
          <cell r="DG85">
            <v>104.45368555881998</v>
          </cell>
          <cell r="DH85">
            <v>75.960179578819989</v>
          </cell>
          <cell r="DI85">
            <v>28.493505980000002</v>
          </cell>
          <cell r="DJ85">
            <v>0</v>
          </cell>
          <cell r="DK85">
            <v>18.109819810000001</v>
          </cell>
          <cell r="DL85">
            <v>9.0273226100000006</v>
          </cell>
          <cell r="DM85">
            <v>1.3563635599999999</v>
          </cell>
          <cell r="DN85">
            <v>85.949999999999989</v>
          </cell>
          <cell r="DS85">
            <v>13</v>
          </cell>
          <cell r="DT85">
            <v>30</v>
          </cell>
          <cell r="DU85">
            <v>25</v>
          </cell>
          <cell r="DV85">
            <v>17.949999999999989</v>
          </cell>
          <cell r="DW85">
            <v>30</v>
          </cell>
          <cell r="DX85" t="str">
            <v/>
          </cell>
          <cell r="DY85">
            <v>2</v>
          </cell>
          <cell r="DZ85" t="str">
            <v/>
          </cell>
          <cell r="EA85" t="str">
            <v/>
          </cell>
          <cell r="EB85" t="str">
            <v>2</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v>1</v>
          </cell>
          <cell r="FH85">
            <v>2</v>
          </cell>
          <cell r="FI85">
            <v>3</v>
          </cell>
          <cell r="FJ85">
            <v>4</v>
          </cell>
          <cell r="FK85" t="str">
            <v>1 2 3 4</v>
          </cell>
          <cell r="FN85">
            <v>129.06457411881999</v>
          </cell>
          <cell r="FO85">
            <v>0</v>
          </cell>
          <cell r="FP85">
            <v>4.2590000000000003</v>
          </cell>
          <cell r="FQ85">
            <v>0</v>
          </cell>
          <cell r="FR85">
            <v>97.415000000000006</v>
          </cell>
          <cell r="FS85">
            <v>97.415000000000006</v>
          </cell>
          <cell r="FT85">
            <v>0</v>
          </cell>
          <cell r="FU85">
            <v>0</v>
          </cell>
          <cell r="FV85">
            <v>0</v>
          </cell>
          <cell r="FW85">
            <v>0</v>
          </cell>
          <cell r="FX85">
            <v>0</v>
          </cell>
          <cell r="FZ85">
            <v>0</v>
          </cell>
          <cell r="GA85">
            <v>0</v>
          </cell>
          <cell r="GB85">
            <v>0</v>
          </cell>
          <cell r="GC85">
            <v>0</v>
          </cell>
          <cell r="GD85">
            <v>0</v>
          </cell>
          <cell r="GE85">
            <v>0</v>
          </cell>
          <cell r="GF85">
            <v>0</v>
          </cell>
          <cell r="GG85">
            <v>0</v>
          </cell>
          <cell r="GH85">
            <v>0</v>
          </cell>
          <cell r="GI85">
            <v>0</v>
          </cell>
          <cell r="GJ85">
            <v>0</v>
          </cell>
          <cell r="GK85">
            <v>129.06457411881999</v>
          </cell>
          <cell r="GL85">
            <v>0</v>
          </cell>
          <cell r="GM85">
            <v>4.2590000000000003</v>
          </cell>
          <cell r="GN85">
            <v>0</v>
          </cell>
          <cell r="GO85">
            <v>97.415000000000006</v>
          </cell>
          <cell r="GP85">
            <v>97.415000000000006</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129.06457411881999</v>
          </cell>
          <cell r="ID85">
            <v>0</v>
          </cell>
          <cell r="IE85">
            <v>4.2590000000000003</v>
          </cell>
          <cell r="IF85">
            <v>0</v>
          </cell>
          <cell r="IG85">
            <v>97.415000000000006</v>
          </cell>
          <cell r="IH85">
            <v>97.415000000000006</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2023</v>
          </cell>
          <cell r="OO85">
            <v>2023</v>
          </cell>
          <cell r="OP85" t="str">
            <v>с</v>
          </cell>
          <cell r="OR85" t="str">
            <v>нд</v>
          </cell>
          <cell r="OT85">
            <v>153.42590341362001</v>
          </cell>
        </row>
        <row r="86">
          <cell r="A86" t="str">
            <v>L_Che377</v>
          </cell>
          <cell r="B86" t="str">
            <v>1.1.4</v>
          </cell>
          <cell r="C86" t="str">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86" t="str">
            <v>L_Che377</v>
          </cell>
          <cell r="E86">
            <v>168.373308151776</v>
          </cell>
          <cell r="H86">
            <v>89.367570947999994</v>
          </cell>
          <cell r="J86">
            <v>144.66510413377603</v>
          </cell>
          <cell r="K86">
            <v>85.578262133776008</v>
          </cell>
          <cell r="L86">
            <v>59.086842000000004</v>
          </cell>
          <cell r="M86">
            <v>0</v>
          </cell>
          <cell r="N86">
            <v>0</v>
          </cell>
          <cell r="O86">
            <v>0.53907916666666666</v>
          </cell>
          <cell r="P86">
            <v>0</v>
          </cell>
          <cell r="Q86">
            <v>58.547762833333337</v>
          </cell>
          <cell r="R86">
            <v>111.40610722788735</v>
          </cell>
          <cell r="S86">
            <v>0</v>
          </cell>
          <cell r="T86">
            <v>0</v>
          </cell>
          <cell r="U86">
            <v>0</v>
          </cell>
          <cell r="V86">
            <v>0</v>
          </cell>
          <cell r="W86">
            <v>111.40610722788735</v>
          </cell>
          <cell r="X86">
            <v>15.959999999999999</v>
          </cell>
          <cell r="Y86">
            <v>0</v>
          </cell>
          <cell r="Z86">
            <v>0</v>
          </cell>
          <cell r="AA86">
            <v>0</v>
          </cell>
          <cell r="AB86">
            <v>0</v>
          </cell>
          <cell r="AC86">
            <v>15.959999999999999</v>
          </cell>
          <cell r="AD86">
            <v>40.74</v>
          </cell>
          <cell r="AE86">
            <v>0</v>
          </cell>
          <cell r="AF86">
            <v>0</v>
          </cell>
          <cell r="AG86">
            <v>0</v>
          </cell>
          <cell r="AH86">
            <v>0</v>
          </cell>
          <cell r="AI86">
            <v>40.74</v>
          </cell>
          <cell r="AJ86">
            <v>28.319999999999997</v>
          </cell>
          <cell r="AK86">
            <v>0</v>
          </cell>
          <cell r="AL86">
            <v>0</v>
          </cell>
          <cell r="AM86">
            <v>0</v>
          </cell>
          <cell r="AN86">
            <v>0</v>
          </cell>
          <cell r="AO86">
            <v>28.319999999999997</v>
          </cell>
          <cell r="AP86">
            <v>26.386107227887354</v>
          </cell>
          <cell r="AQ86">
            <v>0</v>
          </cell>
          <cell r="AR86">
            <v>0</v>
          </cell>
          <cell r="AS86">
            <v>0</v>
          </cell>
          <cell r="AT86">
            <v>0</v>
          </cell>
          <cell r="AU86">
            <v>26.386107227887354</v>
          </cell>
          <cell r="AV86">
            <v>40.74</v>
          </cell>
          <cell r="AW86">
            <v>0</v>
          </cell>
          <cell r="AX86">
            <v>0</v>
          </cell>
          <cell r="AY86">
            <v>0</v>
          </cell>
          <cell r="AZ86">
            <v>0</v>
          </cell>
          <cell r="BA86">
            <v>40.74</v>
          </cell>
          <cell r="BB86">
            <v>1</v>
          </cell>
          <cell r="BC86" t="str">
            <v/>
          </cell>
          <cell r="BD86">
            <v>3</v>
          </cell>
          <cell r="BE86" t="str">
            <v/>
          </cell>
          <cell r="BF86" t="str">
            <v>1 3</v>
          </cell>
          <cell r="BG86">
            <v>6.5725249300000002</v>
          </cell>
          <cell r="BH86">
            <v>0</v>
          </cell>
          <cell r="BI86">
            <v>0</v>
          </cell>
          <cell r="BJ86">
            <v>0</v>
          </cell>
          <cell r="BK86">
            <v>0</v>
          </cell>
          <cell r="BL86">
            <v>6.5725249300000002</v>
          </cell>
          <cell r="BM86">
            <v>0</v>
          </cell>
          <cell r="BN86">
            <v>0</v>
          </cell>
          <cell r="BO86">
            <v>0</v>
          </cell>
          <cell r="BP86">
            <v>0</v>
          </cell>
          <cell r="BQ86">
            <v>0</v>
          </cell>
          <cell r="BR86">
            <v>0</v>
          </cell>
          <cell r="BS86">
            <v>6.5725249300000002</v>
          </cell>
          <cell r="BT86">
            <v>0</v>
          </cell>
          <cell r="BU86">
            <v>0</v>
          </cell>
          <cell r="BV86">
            <v>0</v>
          </cell>
          <cell r="BW86">
            <v>0</v>
          </cell>
          <cell r="BX86">
            <v>6.5725249300000002</v>
          </cell>
          <cell r="BY86">
            <v>0</v>
          </cell>
          <cell r="BZ86">
            <v>0</v>
          </cell>
          <cell r="CA86">
            <v>0</v>
          </cell>
          <cell r="CB86">
            <v>0</v>
          </cell>
          <cell r="CC86">
            <v>0</v>
          </cell>
          <cell r="CD86">
            <v>0</v>
          </cell>
          <cell r="CE86">
            <v>0</v>
          </cell>
          <cell r="CF86">
            <v>0</v>
          </cell>
          <cell r="CG86">
            <v>0</v>
          </cell>
          <cell r="CH86">
            <v>0</v>
          </cell>
          <cell r="CI86">
            <v>0</v>
          </cell>
          <cell r="CJ86">
            <v>0</v>
          </cell>
          <cell r="CK86">
            <v>6.5725249300000002</v>
          </cell>
          <cell r="CL86">
            <v>0</v>
          </cell>
          <cell r="CM86">
            <v>0</v>
          </cell>
          <cell r="CN86">
            <v>0</v>
          </cell>
          <cell r="CO86">
            <v>0</v>
          </cell>
          <cell r="CP86">
            <v>6.5725249300000002</v>
          </cell>
          <cell r="CQ86" t="str">
            <v/>
          </cell>
          <cell r="CR86" t="str">
            <v/>
          </cell>
          <cell r="CS86" t="str">
            <v/>
          </cell>
          <cell r="CT86" t="str">
            <v/>
          </cell>
          <cell r="CU86">
            <v>0</v>
          </cell>
          <cell r="CX86">
            <v>141.634687839376</v>
          </cell>
          <cell r="CY86">
            <v>9.0729034899999998</v>
          </cell>
          <cell r="CZ86">
            <v>104.67261240000001</v>
          </cell>
          <cell r="DA86">
            <v>17.039727600000003</v>
          </cell>
          <cell r="DB86">
            <v>10.849444349375988</v>
          </cell>
          <cell r="DE86">
            <v>78.055380049999997</v>
          </cell>
          <cell r="DG86">
            <v>116.75455868937601</v>
          </cell>
          <cell r="DH86">
            <v>63.579307789376003</v>
          </cell>
          <cell r="DI86">
            <v>53.175250900000002</v>
          </cell>
          <cell r="DJ86">
            <v>0</v>
          </cell>
          <cell r="DK86">
            <v>34.301092409999995</v>
          </cell>
          <cell r="DL86">
            <v>16.925435289999999</v>
          </cell>
          <cell r="DM86">
            <v>1.9487232000000001</v>
          </cell>
          <cell r="DN86">
            <v>87.579999999999984</v>
          </cell>
          <cell r="DS86">
            <v>14</v>
          </cell>
          <cell r="DT86">
            <v>35</v>
          </cell>
          <cell r="DU86">
            <v>23</v>
          </cell>
          <cell r="DV86">
            <v>15.579999999999984</v>
          </cell>
          <cell r="DW86">
            <v>35</v>
          </cell>
          <cell r="DX86" t="str">
            <v/>
          </cell>
          <cell r="DY86" t="str">
            <v/>
          </cell>
          <cell r="DZ86" t="str">
            <v/>
          </cell>
          <cell r="EA86" t="str">
            <v/>
          </cell>
          <cell r="EB86">
            <v>0</v>
          </cell>
          <cell r="EC86">
            <v>0</v>
          </cell>
          <cell r="ED86">
            <v>0</v>
          </cell>
          <cell r="EE86">
            <v>0</v>
          </cell>
          <cell r="EF86">
            <v>0</v>
          </cell>
          <cell r="EG86">
            <v>0</v>
          </cell>
          <cell r="EH86">
            <v>0</v>
          </cell>
          <cell r="EI86">
            <v>0</v>
          </cell>
          <cell r="EJ86">
            <v>0</v>
          </cell>
          <cell r="EK86">
            <v>0</v>
          </cell>
          <cell r="EL86">
            <v>0</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v>2</v>
          </cell>
          <cell r="FI86">
            <v>3</v>
          </cell>
          <cell r="FJ86">
            <v>4</v>
          </cell>
          <cell r="FK86" t="str">
            <v>1 2 3 4</v>
          </cell>
          <cell r="FN86">
            <v>141.634687839376</v>
          </cell>
          <cell r="FO86">
            <v>0</v>
          </cell>
          <cell r="FP86">
            <v>7.1</v>
          </cell>
          <cell r="FQ86">
            <v>0</v>
          </cell>
          <cell r="FR86">
            <v>112.20399999999999</v>
          </cell>
          <cell r="FS86">
            <v>112.20399999999999</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141.634687839376</v>
          </cell>
          <cell r="GL86">
            <v>0</v>
          </cell>
          <cell r="GM86">
            <v>7.1</v>
          </cell>
          <cell r="GN86">
            <v>0</v>
          </cell>
          <cell r="GO86">
            <v>112.20399999999999</v>
          </cell>
          <cell r="GP86">
            <v>112.20399999999999</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141.634687839376</v>
          </cell>
          <cell r="ID86">
            <v>0</v>
          </cell>
          <cell r="IE86">
            <v>7.1</v>
          </cell>
          <cell r="IF86">
            <v>0</v>
          </cell>
          <cell r="IG86">
            <v>112.20399999999999</v>
          </cell>
          <cell r="IH86">
            <v>112.20399999999999</v>
          </cell>
          <cell r="II86">
            <v>0</v>
          </cell>
          <cell r="IJ86">
            <v>0</v>
          </cell>
          <cell r="IK86">
            <v>0</v>
          </cell>
          <cell r="IL86">
            <v>0</v>
          </cell>
          <cell r="IM86">
            <v>0</v>
          </cell>
          <cell r="IN86">
            <v>0</v>
          </cell>
          <cell r="IO86">
            <v>0</v>
          </cell>
          <cell r="IP86">
            <v>0</v>
          </cell>
          <cell r="IQ86">
            <v>0</v>
          </cell>
          <cell r="IR86">
            <v>0</v>
          </cell>
          <cell r="IS86">
            <v>0</v>
          </cell>
          <cell r="IT86">
            <v>0</v>
          </cell>
          <cell r="IU86">
            <v>0</v>
          </cell>
          <cell r="IV86">
            <v>0</v>
          </cell>
          <cell r="IW86">
            <v>0</v>
          </cell>
          <cell r="IX86">
            <v>0</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2023</v>
          </cell>
          <cell r="ON86">
            <v>2023</v>
          </cell>
          <cell r="OO86">
            <v>2023</v>
          </cell>
          <cell r="OP86" t="str">
            <v>с</v>
          </cell>
          <cell r="OR86" t="str">
            <v>нд</v>
          </cell>
          <cell r="OT86">
            <v>168.373308151776</v>
          </cell>
        </row>
        <row r="87">
          <cell r="A87" t="str">
            <v>L_Che378</v>
          </cell>
          <cell r="B87" t="str">
            <v>1.1.4</v>
          </cell>
          <cell r="C87" t="str">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ell>
          <cell r="D87" t="str">
            <v>L_Che378</v>
          </cell>
          <cell r="E87">
            <v>204.46566281732402</v>
          </cell>
          <cell r="H87">
            <v>112.00977282200002</v>
          </cell>
          <cell r="J87">
            <v>152.43979782532401</v>
          </cell>
          <cell r="K87">
            <v>92.528634765324</v>
          </cell>
          <cell r="L87">
            <v>59.911163060000007</v>
          </cell>
          <cell r="M87">
            <v>0</v>
          </cell>
          <cell r="N87">
            <v>0</v>
          </cell>
          <cell r="O87">
            <v>0.67781914166666613</v>
          </cell>
          <cell r="P87">
            <v>0</v>
          </cell>
          <cell r="Q87">
            <v>59.233343918333333</v>
          </cell>
          <cell r="R87">
            <v>112.04421091478262</v>
          </cell>
          <cell r="S87">
            <v>0</v>
          </cell>
          <cell r="T87">
            <v>0</v>
          </cell>
          <cell r="U87">
            <v>0</v>
          </cell>
          <cell r="V87">
            <v>0</v>
          </cell>
          <cell r="W87">
            <v>112.04421091478262</v>
          </cell>
          <cell r="X87">
            <v>17.099999999999998</v>
          </cell>
          <cell r="Y87">
            <v>0</v>
          </cell>
          <cell r="Z87">
            <v>0</v>
          </cell>
          <cell r="AA87">
            <v>0</v>
          </cell>
          <cell r="AB87">
            <v>0</v>
          </cell>
          <cell r="AC87">
            <v>17.099999999999998</v>
          </cell>
          <cell r="AD87">
            <v>46.499999999999993</v>
          </cell>
          <cell r="AE87">
            <v>0</v>
          </cell>
          <cell r="AF87">
            <v>0</v>
          </cell>
          <cell r="AG87">
            <v>0</v>
          </cell>
          <cell r="AH87">
            <v>0</v>
          </cell>
          <cell r="AI87">
            <v>46.499999999999993</v>
          </cell>
          <cell r="AJ87">
            <v>27.479999999999997</v>
          </cell>
          <cell r="AK87">
            <v>0</v>
          </cell>
          <cell r="AL87">
            <v>0</v>
          </cell>
          <cell r="AM87">
            <v>0</v>
          </cell>
          <cell r="AN87">
            <v>0</v>
          </cell>
          <cell r="AO87">
            <v>27.479999999999997</v>
          </cell>
          <cell r="AP87">
            <v>20.96421091478264</v>
          </cell>
          <cell r="AQ87">
            <v>0</v>
          </cell>
          <cell r="AR87">
            <v>0</v>
          </cell>
          <cell r="AS87">
            <v>0</v>
          </cell>
          <cell r="AT87">
            <v>0</v>
          </cell>
          <cell r="AU87">
            <v>20.96421091478264</v>
          </cell>
          <cell r="AV87">
            <v>46.499999999999993</v>
          </cell>
          <cell r="AW87">
            <v>0</v>
          </cell>
          <cell r="AX87">
            <v>0</v>
          </cell>
          <cell r="AY87">
            <v>0</v>
          </cell>
          <cell r="AZ87">
            <v>0</v>
          </cell>
          <cell r="BA87">
            <v>46.499999999999993</v>
          </cell>
          <cell r="BB87">
            <v>1</v>
          </cell>
          <cell r="BC87" t="str">
            <v/>
          </cell>
          <cell r="BD87">
            <v>3</v>
          </cell>
          <cell r="BE87" t="str">
            <v/>
          </cell>
          <cell r="BF87" t="str">
            <v>1 3</v>
          </cell>
          <cell r="BG87">
            <v>7.274477E-2</v>
          </cell>
          <cell r="BH87">
            <v>0</v>
          </cell>
          <cell r="BI87">
            <v>0</v>
          </cell>
          <cell r="BJ87">
            <v>0</v>
          </cell>
          <cell r="BK87">
            <v>0</v>
          </cell>
          <cell r="BL87">
            <v>7.274477E-2</v>
          </cell>
          <cell r="BM87">
            <v>0</v>
          </cell>
          <cell r="BN87">
            <v>0</v>
          </cell>
          <cell r="BO87">
            <v>0</v>
          </cell>
          <cell r="BP87">
            <v>0</v>
          </cell>
          <cell r="BQ87">
            <v>0</v>
          </cell>
          <cell r="BR87">
            <v>0</v>
          </cell>
          <cell r="BS87">
            <v>7.274477E-2</v>
          </cell>
          <cell r="BT87">
            <v>0</v>
          </cell>
          <cell r="BU87">
            <v>0</v>
          </cell>
          <cell r="BV87">
            <v>0</v>
          </cell>
          <cell r="BW87">
            <v>0</v>
          </cell>
          <cell r="BX87">
            <v>7.274477E-2</v>
          </cell>
          <cell r="BY87">
            <v>0</v>
          </cell>
          <cell r="BZ87">
            <v>0</v>
          </cell>
          <cell r="CA87">
            <v>0</v>
          </cell>
          <cell r="CB87">
            <v>0</v>
          </cell>
          <cell r="CC87">
            <v>0</v>
          </cell>
          <cell r="CD87">
            <v>0</v>
          </cell>
          <cell r="CE87">
            <v>0</v>
          </cell>
          <cell r="CF87">
            <v>0</v>
          </cell>
          <cell r="CG87">
            <v>0</v>
          </cell>
          <cell r="CH87">
            <v>0</v>
          </cell>
          <cell r="CI87">
            <v>0</v>
          </cell>
          <cell r="CJ87">
            <v>0</v>
          </cell>
          <cell r="CK87">
            <v>7.274477E-2</v>
          </cell>
          <cell r="CL87">
            <v>0</v>
          </cell>
          <cell r="CM87">
            <v>0</v>
          </cell>
          <cell r="CN87">
            <v>0</v>
          </cell>
          <cell r="CO87">
            <v>0</v>
          </cell>
          <cell r="CP87">
            <v>7.274477E-2</v>
          </cell>
          <cell r="CQ87" t="str">
            <v/>
          </cell>
          <cell r="CR87" t="str">
            <v/>
          </cell>
          <cell r="CS87" t="str">
            <v/>
          </cell>
          <cell r="CT87" t="str">
            <v/>
          </cell>
          <cell r="CU87">
            <v>0</v>
          </cell>
          <cell r="CX87">
            <v>171.98192827012397</v>
          </cell>
          <cell r="CY87">
            <v>10.877186010000001</v>
          </cell>
          <cell r="CZ87">
            <v>127.2782972</v>
          </cell>
          <cell r="DA87">
            <v>20.719722800000003</v>
          </cell>
          <cell r="DB87">
            <v>13.106722260123975</v>
          </cell>
          <cell r="DE87">
            <v>97.814816539999981</v>
          </cell>
          <cell r="DG87">
            <v>126.76672536012398</v>
          </cell>
          <cell r="DH87">
            <v>74.167111730123992</v>
          </cell>
          <cell r="DI87">
            <v>52.59961363</v>
          </cell>
          <cell r="DJ87">
            <v>0</v>
          </cell>
          <cell r="DK87">
            <v>35.032289589999998</v>
          </cell>
          <cell r="DL87">
            <v>15.55781616</v>
          </cell>
          <cell r="DM87">
            <v>2.0095078800000001</v>
          </cell>
          <cell r="DN87">
            <v>91.331999999999979</v>
          </cell>
          <cell r="DS87">
            <v>15</v>
          </cell>
          <cell r="DT87">
            <v>40</v>
          </cell>
          <cell r="DU87">
            <v>22</v>
          </cell>
          <cell r="DV87">
            <v>14.331999999999979</v>
          </cell>
          <cell r="DW87">
            <v>40</v>
          </cell>
          <cell r="DX87" t="str">
            <v/>
          </cell>
          <cell r="DY87" t="str">
            <v/>
          </cell>
          <cell r="DZ87" t="str">
            <v/>
          </cell>
          <cell r="EA87" t="str">
            <v/>
          </cell>
          <cell r="EB87">
            <v>0</v>
          </cell>
          <cell r="EC87">
            <v>0</v>
          </cell>
          <cell r="ED87">
            <v>0</v>
          </cell>
          <cell r="EE87">
            <v>0</v>
          </cell>
          <cell r="EF87">
            <v>0</v>
          </cell>
          <cell r="EG87">
            <v>0</v>
          </cell>
          <cell r="EH87">
            <v>0</v>
          </cell>
          <cell r="EI87">
            <v>0</v>
          </cell>
          <cell r="EJ87">
            <v>0</v>
          </cell>
          <cell r="EK87">
            <v>0</v>
          </cell>
          <cell r="EL87">
            <v>0</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t="str">
            <v/>
          </cell>
          <cell r="FH87" t="str">
            <v/>
          </cell>
          <cell r="FI87" t="str">
            <v/>
          </cell>
          <cell r="FJ87" t="str">
            <v/>
          </cell>
          <cell r="FK87">
            <v>0</v>
          </cell>
          <cell r="FN87">
            <v>171.98192827012397</v>
          </cell>
          <cell r="FO87">
            <v>0</v>
          </cell>
          <cell r="FP87">
            <v>8.86</v>
          </cell>
          <cell r="FQ87">
            <v>0</v>
          </cell>
          <cell r="FR87">
            <v>126.229</v>
          </cell>
          <cell r="FS87">
            <v>126.229</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171.981928270124</v>
          </cell>
          <cell r="GL87">
            <v>0</v>
          </cell>
          <cell r="GM87">
            <v>8.86</v>
          </cell>
          <cell r="GN87">
            <v>0</v>
          </cell>
          <cell r="GO87">
            <v>126.229</v>
          </cell>
          <cell r="GP87">
            <v>126.229</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171.981928270124</v>
          </cell>
          <cell r="ID87">
            <v>0</v>
          </cell>
          <cell r="IE87">
            <v>8.86</v>
          </cell>
          <cell r="IF87">
            <v>0</v>
          </cell>
          <cell r="IG87">
            <v>126.229</v>
          </cell>
          <cell r="IH87">
            <v>126.229</v>
          </cell>
          <cell r="II87">
            <v>0</v>
          </cell>
          <cell r="IJ87">
            <v>0</v>
          </cell>
          <cell r="IK87">
            <v>0</v>
          </cell>
          <cell r="IL87">
            <v>0</v>
          </cell>
          <cell r="IM87">
            <v>0</v>
          </cell>
          <cell r="IN87">
            <v>0</v>
          </cell>
          <cell r="IO87">
            <v>0</v>
          </cell>
          <cell r="IP87">
            <v>0</v>
          </cell>
          <cell r="IQ87">
            <v>0</v>
          </cell>
          <cell r="IR87">
            <v>0</v>
          </cell>
          <cell r="IS87">
            <v>0</v>
          </cell>
          <cell r="IT87">
            <v>0</v>
          </cell>
          <cell r="IU87">
            <v>0</v>
          </cell>
          <cell r="IV87">
            <v>0</v>
          </cell>
          <cell r="IW87">
            <v>0</v>
          </cell>
          <cell r="IX87">
            <v>0</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2023</v>
          </cell>
          <cell r="ON87">
            <v>2023</v>
          </cell>
          <cell r="OO87">
            <v>2023</v>
          </cell>
          <cell r="OP87" t="str">
            <v>с</v>
          </cell>
          <cell r="OR87" t="str">
            <v>нд</v>
          </cell>
          <cell r="OT87">
            <v>204.46566281732402</v>
          </cell>
        </row>
        <row r="88">
          <cell r="A88" t="str">
            <v>L_Che379</v>
          </cell>
          <cell r="B88" t="str">
            <v>1.1.4</v>
          </cell>
          <cell r="C88" t="str">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ell>
          <cell r="D88" t="str">
            <v>L_Che379</v>
          </cell>
          <cell r="E88">
            <v>66.315085073768003</v>
          </cell>
          <cell r="H88">
            <v>12.519946773999997</v>
          </cell>
          <cell r="J88">
            <v>63.453873389768006</v>
          </cell>
          <cell r="K88">
            <v>55.219142549768009</v>
          </cell>
          <cell r="L88">
            <v>8.2347308399999992</v>
          </cell>
          <cell r="M88">
            <v>0</v>
          </cell>
          <cell r="N88">
            <v>0</v>
          </cell>
          <cell r="O88">
            <v>0</v>
          </cell>
          <cell r="P88">
            <v>0</v>
          </cell>
          <cell r="Q88">
            <v>8.2347308399999992</v>
          </cell>
          <cell r="R88">
            <v>53.567751685792445</v>
          </cell>
          <cell r="S88">
            <v>0</v>
          </cell>
          <cell r="T88">
            <v>0</v>
          </cell>
          <cell r="U88">
            <v>0</v>
          </cell>
          <cell r="V88">
            <v>0</v>
          </cell>
          <cell r="W88">
            <v>53.567751685792445</v>
          </cell>
          <cell r="X88">
            <v>9.1199999999999992</v>
          </cell>
          <cell r="Y88">
            <v>0</v>
          </cell>
          <cell r="Z88">
            <v>0</v>
          </cell>
          <cell r="AA88">
            <v>0</v>
          </cell>
          <cell r="AB88">
            <v>0</v>
          </cell>
          <cell r="AC88">
            <v>9.1199999999999992</v>
          </cell>
          <cell r="AD88">
            <v>25.56</v>
          </cell>
          <cell r="AE88">
            <v>0</v>
          </cell>
          <cell r="AF88">
            <v>0</v>
          </cell>
          <cell r="AG88">
            <v>0</v>
          </cell>
          <cell r="AH88">
            <v>0</v>
          </cell>
          <cell r="AI88">
            <v>25.56</v>
          </cell>
          <cell r="AJ88">
            <v>11.579999999999998</v>
          </cell>
          <cell r="AK88">
            <v>0</v>
          </cell>
          <cell r="AL88">
            <v>0</v>
          </cell>
          <cell r="AM88">
            <v>0</v>
          </cell>
          <cell r="AN88">
            <v>0</v>
          </cell>
          <cell r="AO88">
            <v>11.579999999999998</v>
          </cell>
          <cell r="AP88">
            <v>7.30775168579245</v>
          </cell>
          <cell r="AQ88">
            <v>0</v>
          </cell>
          <cell r="AR88">
            <v>0</v>
          </cell>
          <cell r="AS88">
            <v>0</v>
          </cell>
          <cell r="AT88">
            <v>0</v>
          </cell>
          <cell r="AU88">
            <v>7.30775168579245</v>
          </cell>
          <cell r="AV88">
            <v>25.56</v>
          </cell>
          <cell r="AW88">
            <v>0</v>
          </cell>
          <cell r="AX88">
            <v>0</v>
          </cell>
          <cell r="AY88">
            <v>0</v>
          </cell>
          <cell r="AZ88">
            <v>0</v>
          </cell>
          <cell r="BA88">
            <v>25.56</v>
          </cell>
          <cell r="BB88">
            <v>1</v>
          </cell>
          <cell r="BC88" t="str">
            <v/>
          </cell>
          <cell r="BD88">
            <v>3</v>
          </cell>
          <cell r="BE88" t="str">
            <v/>
          </cell>
          <cell r="BF88" t="str">
            <v>1 3</v>
          </cell>
          <cell r="BG88">
            <v>1.4240042500000001</v>
          </cell>
          <cell r="BH88">
            <v>0</v>
          </cell>
          <cell r="BI88">
            <v>0</v>
          </cell>
          <cell r="BJ88">
            <v>1.1866702083333334</v>
          </cell>
          <cell r="BK88">
            <v>0</v>
          </cell>
          <cell r="BL88">
            <v>0.23733404166666672</v>
          </cell>
          <cell r="BM88">
            <v>0</v>
          </cell>
          <cell r="BN88">
            <v>0</v>
          </cell>
          <cell r="BO88">
            <v>0</v>
          </cell>
          <cell r="BP88">
            <v>0</v>
          </cell>
          <cell r="BQ88">
            <v>0</v>
          </cell>
          <cell r="BR88">
            <v>0</v>
          </cell>
          <cell r="BS88">
            <v>1.4240042500000001</v>
          </cell>
          <cell r="BT88">
            <v>0</v>
          </cell>
          <cell r="BU88">
            <v>0</v>
          </cell>
          <cell r="BV88">
            <v>1.1866702083333334</v>
          </cell>
          <cell r="BW88">
            <v>0</v>
          </cell>
          <cell r="BX88">
            <v>0.23733404166666672</v>
          </cell>
          <cell r="BY88">
            <v>0</v>
          </cell>
          <cell r="BZ88">
            <v>0</v>
          </cell>
          <cell r="CA88">
            <v>0</v>
          </cell>
          <cell r="CB88">
            <v>0</v>
          </cell>
          <cell r="CC88">
            <v>0</v>
          </cell>
          <cell r="CD88">
            <v>0</v>
          </cell>
          <cell r="CE88">
            <v>0</v>
          </cell>
          <cell r="CF88">
            <v>0</v>
          </cell>
          <cell r="CG88">
            <v>0</v>
          </cell>
          <cell r="CH88">
            <v>0</v>
          </cell>
          <cell r="CI88">
            <v>0</v>
          </cell>
          <cell r="CJ88">
            <v>0</v>
          </cell>
          <cell r="CK88">
            <v>1.4240042500000001</v>
          </cell>
          <cell r="CL88">
            <v>0</v>
          </cell>
          <cell r="CM88">
            <v>0</v>
          </cell>
          <cell r="CN88">
            <v>1.1866702083333334</v>
          </cell>
          <cell r="CO88">
            <v>0</v>
          </cell>
          <cell r="CP88">
            <v>0.23733404166666672</v>
          </cell>
          <cell r="CQ88" t="str">
            <v/>
          </cell>
          <cell r="CR88" t="str">
            <v/>
          </cell>
          <cell r="CS88" t="str">
            <v/>
          </cell>
          <cell r="CT88" t="str">
            <v/>
          </cell>
          <cell r="CU88">
            <v>0</v>
          </cell>
          <cell r="CX88">
            <v>55.8063796524347</v>
          </cell>
          <cell r="CY88">
            <v>2.3843430699999999</v>
          </cell>
          <cell r="CZ88">
            <v>42.091487400000005</v>
          </cell>
          <cell r="DA88">
            <v>6.852102600000002</v>
          </cell>
          <cell r="DB88">
            <v>4.4784465824346924</v>
          </cell>
          <cell r="DE88">
            <v>11.022751299999999</v>
          </cell>
          <cell r="DG88">
            <v>53.4220365824347</v>
          </cell>
          <cell r="DH88">
            <v>46.2076326024347</v>
          </cell>
          <cell r="DI88">
            <v>7.2144039800000002</v>
          </cell>
          <cell r="DJ88">
            <v>0</v>
          </cell>
          <cell r="DK88">
            <v>5.7652193299999999</v>
          </cell>
          <cell r="DL88">
            <v>1.2773460600000002</v>
          </cell>
          <cell r="DM88">
            <v>0.17183858999999999</v>
          </cell>
          <cell r="DN88">
            <v>44.75</v>
          </cell>
          <cell r="DS88">
            <v>8</v>
          </cell>
          <cell r="DT88">
            <v>22</v>
          </cell>
          <cell r="DU88">
            <v>9</v>
          </cell>
          <cell r="DV88">
            <v>5.75</v>
          </cell>
          <cell r="DW88">
            <v>22</v>
          </cell>
          <cell r="DX88" t="str">
            <v/>
          </cell>
          <cell r="DY88" t="str">
            <v/>
          </cell>
          <cell r="DZ88" t="str">
            <v/>
          </cell>
          <cell r="EA88" t="str">
            <v/>
          </cell>
          <cell r="EB88">
            <v>0</v>
          </cell>
          <cell r="EC88">
            <v>1.4240042500000001</v>
          </cell>
          <cell r="ED88">
            <v>0</v>
          </cell>
          <cell r="EE88">
            <v>0</v>
          </cell>
          <cell r="EF88">
            <v>0</v>
          </cell>
          <cell r="EG88">
            <v>1.4240042500000001</v>
          </cell>
          <cell r="EH88">
            <v>0</v>
          </cell>
          <cell r="EI88">
            <v>0</v>
          </cell>
          <cell r="EJ88">
            <v>0</v>
          </cell>
          <cell r="EK88">
            <v>0</v>
          </cell>
          <cell r="EL88">
            <v>0</v>
          </cell>
          <cell r="EM88">
            <v>1.4240042500000001</v>
          </cell>
          <cell r="EN88">
            <v>0</v>
          </cell>
          <cell r="EO88">
            <v>0</v>
          </cell>
          <cell r="EP88">
            <v>0</v>
          </cell>
          <cell r="EQ88">
            <v>1.4240042500000001</v>
          </cell>
          <cell r="ER88">
            <v>0</v>
          </cell>
          <cell r="ES88">
            <v>0</v>
          </cell>
          <cell r="ET88">
            <v>0</v>
          </cell>
          <cell r="EU88">
            <v>0</v>
          </cell>
          <cell r="EV88">
            <v>0</v>
          </cell>
          <cell r="EW88">
            <v>0</v>
          </cell>
          <cell r="EX88">
            <v>0</v>
          </cell>
          <cell r="EY88">
            <v>0</v>
          </cell>
          <cell r="EZ88">
            <v>0</v>
          </cell>
          <cell r="FA88">
            <v>0</v>
          </cell>
          <cell r="FB88">
            <v>1.4240042500000001</v>
          </cell>
          <cell r="FC88">
            <v>0</v>
          </cell>
          <cell r="FD88">
            <v>0</v>
          </cell>
          <cell r="FE88">
            <v>0</v>
          </cell>
          <cell r="FF88">
            <v>1.4240042500000001</v>
          </cell>
          <cell r="FG88" t="str">
            <v/>
          </cell>
          <cell r="FH88" t="str">
            <v/>
          </cell>
          <cell r="FI88" t="str">
            <v/>
          </cell>
          <cell r="FJ88" t="str">
            <v/>
          </cell>
          <cell r="FK88">
            <v>0</v>
          </cell>
          <cell r="FN88">
            <v>55.8063796524347</v>
          </cell>
          <cell r="FO88">
            <v>0</v>
          </cell>
          <cell r="FP88">
            <v>0.61</v>
          </cell>
          <cell r="FQ88">
            <v>0</v>
          </cell>
          <cell r="FR88">
            <v>51.41</v>
          </cell>
          <cell r="FS88">
            <v>51.41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55.8063796524347</v>
          </cell>
          <cell r="GL88">
            <v>0</v>
          </cell>
          <cell r="GM88">
            <v>0.61</v>
          </cell>
          <cell r="GN88">
            <v>0</v>
          </cell>
          <cell r="GO88">
            <v>51.41</v>
          </cell>
          <cell r="GP88">
            <v>51.41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55.8063796524347</v>
          </cell>
          <cell r="ID88">
            <v>0</v>
          </cell>
          <cell r="IE88">
            <v>0.61</v>
          </cell>
          <cell r="IF88">
            <v>0</v>
          </cell>
          <cell r="IG88">
            <v>51.41</v>
          </cell>
          <cell r="IH88">
            <v>51.41</v>
          </cell>
          <cell r="II88">
            <v>0</v>
          </cell>
          <cell r="IJ88">
            <v>0</v>
          </cell>
          <cell r="IK88">
            <v>0</v>
          </cell>
          <cell r="IL88">
            <v>0</v>
          </cell>
          <cell r="IM88">
            <v>0</v>
          </cell>
          <cell r="IN88">
            <v>0</v>
          </cell>
          <cell r="IO88">
            <v>0</v>
          </cell>
          <cell r="IP88">
            <v>0</v>
          </cell>
          <cell r="IQ88">
            <v>0</v>
          </cell>
          <cell r="IR88">
            <v>0</v>
          </cell>
          <cell r="IS88">
            <v>0</v>
          </cell>
          <cell r="IT88">
            <v>0</v>
          </cell>
          <cell r="IU88">
            <v>0</v>
          </cell>
          <cell r="IV88">
            <v>0</v>
          </cell>
          <cell r="IW88">
            <v>0</v>
          </cell>
          <cell r="IX88">
            <v>0</v>
          </cell>
          <cell r="IY88">
            <v>0</v>
          </cell>
          <cell r="IZ88">
            <v>0</v>
          </cell>
          <cell r="JA88">
            <v>0</v>
          </cell>
          <cell r="JB88">
            <v>0</v>
          </cell>
          <cell r="JC88">
            <v>0</v>
          </cell>
          <cell r="JD88">
            <v>0</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0</v>
          </cell>
          <cell r="JV88">
            <v>0</v>
          </cell>
          <cell r="JW88">
            <v>0</v>
          </cell>
          <cell r="JX88">
            <v>0</v>
          </cell>
          <cell r="JY88">
            <v>0</v>
          </cell>
          <cell r="JZ88">
            <v>0</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2023</v>
          </cell>
          <cell r="ON88">
            <v>2023</v>
          </cell>
          <cell r="OO88">
            <v>2023</v>
          </cell>
          <cell r="OP88" t="str">
            <v>с</v>
          </cell>
          <cell r="OR88" t="str">
            <v>нд</v>
          </cell>
          <cell r="OT88">
            <v>66.315085073768003</v>
          </cell>
        </row>
        <row r="89">
          <cell r="A89" t="str">
            <v>L_Che380</v>
          </cell>
          <cell r="B89" t="str">
            <v>1.1.4</v>
          </cell>
          <cell r="C89" t="str">
            <v>Строительство и реконструкция сети 10-0,4 кВ (ВЛ 0,4 кВ протяженностью 85,131 км, ВЛ-10 кВ протяженностью 1,048 км, ТП 6(10)/0,4 кВ общей мощностью 4,84 МВА) в рамках "Плана (программы) снижения потерь электрической энергии в электрических сетях Шелковских РЭС АО "Чеченэнерго"</v>
          </cell>
          <cell r="D89" t="str">
            <v>L_Che380</v>
          </cell>
          <cell r="E89">
            <v>109.39557815696769</v>
          </cell>
          <cell r="H89">
            <v>93.373623363999997</v>
          </cell>
          <cell r="J89">
            <v>69.549360632967677</v>
          </cell>
          <cell r="K89">
            <v>30.495703322967685</v>
          </cell>
          <cell r="L89">
            <v>39.053657309999998</v>
          </cell>
          <cell r="M89">
            <v>0</v>
          </cell>
          <cell r="N89">
            <v>0</v>
          </cell>
          <cell r="O89">
            <v>1.74248</v>
          </cell>
          <cell r="P89">
            <v>0</v>
          </cell>
          <cell r="Q89">
            <v>37.311177309999998</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14.47374853</v>
          </cell>
          <cell r="BH89">
            <v>0</v>
          </cell>
          <cell r="BI89">
            <v>0</v>
          </cell>
          <cell r="BJ89">
            <v>0</v>
          </cell>
          <cell r="BK89">
            <v>0</v>
          </cell>
          <cell r="BL89">
            <v>14.47374853</v>
          </cell>
          <cell r="BM89">
            <v>0</v>
          </cell>
          <cell r="BN89">
            <v>0</v>
          </cell>
          <cell r="BO89">
            <v>0</v>
          </cell>
          <cell r="BP89">
            <v>0</v>
          </cell>
          <cell r="BQ89">
            <v>0</v>
          </cell>
          <cell r="BR89">
            <v>0</v>
          </cell>
          <cell r="BS89">
            <v>14.47374853</v>
          </cell>
          <cell r="BT89">
            <v>0</v>
          </cell>
          <cell r="BU89">
            <v>0</v>
          </cell>
          <cell r="BV89">
            <v>0</v>
          </cell>
          <cell r="BW89">
            <v>0</v>
          </cell>
          <cell r="BX89">
            <v>14.47374853</v>
          </cell>
          <cell r="BY89">
            <v>0</v>
          </cell>
          <cell r="BZ89">
            <v>0</v>
          </cell>
          <cell r="CA89">
            <v>0</v>
          </cell>
          <cell r="CB89">
            <v>0</v>
          </cell>
          <cell r="CC89">
            <v>0</v>
          </cell>
          <cell r="CD89">
            <v>0</v>
          </cell>
          <cell r="CE89">
            <v>0</v>
          </cell>
          <cell r="CF89">
            <v>0</v>
          </cell>
          <cell r="CG89">
            <v>0</v>
          </cell>
          <cell r="CH89">
            <v>0</v>
          </cell>
          <cell r="CI89">
            <v>0</v>
          </cell>
          <cell r="CJ89">
            <v>0</v>
          </cell>
          <cell r="CK89">
            <v>14.47374853</v>
          </cell>
          <cell r="CL89">
            <v>0</v>
          </cell>
          <cell r="CM89">
            <v>0</v>
          </cell>
          <cell r="CN89">
            <v>0</v>
          </cell>
          <cell r="CO89">
            <v>0</v>
          </cell>
          <cell r="CP89">
            <v>14.47374853</v>
          </cell>
          <cell r="CQ89" t="str">
            <v/>
          </cell>
          <cell r="CR89" t="str">
            <v/>
          </cell>
          <cell r="CS89" t="str">
            <v/>
          </cell>
          <cell r="CT89" t="str">
            <v/>
          </cell>
          <cell r="CU89">
            <v>0</v>
          </cell>
          <cell r="CX89">
            <v>91.980210996967713</v>
          </cell>
          <cell r="CY89">
            <v>9.4701188700000003</v>
          </cell>
          <cell r="CZ89">
            <v>65.112363000000002</v>
          </cell>
          <cell r="DA89">
            <v>10.599687000000001</v>
          </cell>
          <cell r="DB89">
            <v>6.798042126967708</v>
          </cell>
          <cell r="DE89">
            <v>78.339815760000008</v>
          </cell>
          <cell r="DG89">
            <v>57.140100626967708</v>
          </cell>
          <cell r="DH89">
            <v>13.640395236967706</v>
          </cell>
          <cell r="DI89">
            <v>43.499705390000003</v>
          </cell>
          <cell r="DJ89">
            <v>0</v>
          </cell>
          <cell r="DK89">
            <v>25.617852459999998</v>
          </cell>
          <cell r="DL89">
            <v>12.64161219</v>
          </cell>
          <cell r="DM89">
            <v>5.2402407399999991</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v>1</v>
          </cell>
          <cell r="FH89">
            <v>2</v>
          </cell>
          <cell r="FI89">
            <v>3</v>
          </cell>
          <cell r="FJ89">
            <v>4</v>
          </cell>
          <cell r="FK89" t="str">
            <v>1 2 3 4</v>
          </cell>
          <cell r="FN89">
            <v>91.980210996967713</v>
          </cell>
          <cell r="FO89">
            <v>0</v>
          </cell>
          <cell r="FP89">
            <v>4.84</v>
          </cell>
          <cell r="FQ89">
            <v>0</v>
          </cell>
          <cell r="FR89">
            <v>86.179000000000002</v>
          </cell>
          <cell r="FS89">
            <v>86.179000000000002</v>
          </cell>
          <cell r="FT89">
            <v>0</v>
          </cell>
          <cell r="FU89">
            <v>0</v>
          </cell>
          <cell r="FV89">
            <v>0</v>
          </cell>
          <cell r="FW89">
            <v>0</v>
          </cell>
          <cell r="FX89">
            <v>0</v>
          </cell>
          <cell r="FZ89">
            <v>78.339815760000008</v>
          </cell>
          <cell r="GA89">
            <v>0</v>
          </cell>
          <cell r="GB89">
            <v>5.2</v>
          </cell>
          <cell r="GC89">
            <v>0</v>
          </cell>
          <cell r="GD89">
            <v>89.918999999999997</v>
          </cell>
          <cell r="GE89">
            <v>89.918999999999997</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2022</v>
          </cell>
          <cell r="ON89">
            <v>2022</v>
          </cell>
          <cell r="OO89">
            <v>2022</v>
          </cell>
          <cell r="OP89">
            <v>0</v>
          </cell>
          <cell r="OR89" t="str">
            <v>нд</v>
          </cell>
          <cell r="OT89">
            <v>109.39557815696769</v>
          </cell>
        </row>
        <row r="90">
          <cell r="A90" t="str">
            <v>Г</v>
          </cell>
          <cell r="B90" t="str">
            <v>1.1.5</v>
          </cell>
          <cell r="C90" t="str">
            <v>Покупка земельных участков для целей реализации инвестиционных проектов, всего, в том числе:</v>
          </cell>
          <cell r="D90" t="str">
            <v>Г</v>
          </cell>
          <cell r="E90">
            <v>0</v>
          </cell>
          <cell r="H90">
            <v>0</v>
          </cell>
          <cell r="J90">
            <v>2455.9926644699999</v>
          </cell>
          <cell r="K90">
            <v>0</v>
          </cell>
          <cell r="L90">
            <v>2455.9926644699999</v>
          </cell>
          <cell r="M90">
            <v>999.58759440000017</v>
          </cell>
          <cell r="N90">
            <v>0</v>
          </cell>
          <cell r="O90">
            <v>199.96046895000003</v>
          </cell>
          <cell r="P90">
            <v>69.464734550000003</v>
          </cell>
          <cell r="Q90">
            <v>1186.9798665699998</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11773.071493446381</v>
          </cell>
          <cell r="CY90">
            <v>2007.6103241393257</v>
          </cell>
          <cell r="CZ90">
            <v>3841.5348877713004</v>
          </cell>
          <cell r="DA90">
            <v>3963.2928893735866</v>
          </cell>
          <cell r="DB90">
            <v>1960.6333921621663</v>
          </cell>
          <cell r="DE90">
            <v>0</v>
          </cell>
          <cell r="DG90">
            <v>1858.2327315399998</v>
          </cell>
          <cell r="DH90">
            <v>0</v>
          </cell>
          <cell r="DI90">
            <v>1858.2327315399998</v>
          </cell>
          <cell r="DJ90">
            <v>591.40477412999996</v>
          </cell>
          <cell r="DK90">
            <v>443.57690142000001</v>
          </cell>
          <cell r="DL90">
            <v>711.97321601999988</v>
          </cell>
          <cell r="DM90">
            <v>111.27783997</v>
          </cell>
          <cell r="DN90">
            <v>7287.9116630170756</v>
          </cell>
          <cell r="DS90">
            <v>457.4</v>
          </cell>
          <cell r="DT90">
            <v>1398.5</v>
          </cell>
          <cell r="DU90">
            <v>1496.3844160049637</v>
          </cell>
          <cell r="DV90">
            <v>3935.6272470121125</v>
          </cell>
          <cell r="DW90">
            <v>1398.5</v>
          </cell>
          <cell r="DX90" t="str">
            <v/>
          </cell>
          <cell r="DY90" t="str">
            <v/>
          </cell>
          <cell r="DZ90" t="str">
            <v/>
          </cell>
          <cell r="EA90" t="str">
            <v/>
          </cell>
          <cell r="EB90">
            <v>0</v>
          </cell>
          <cell r="EC90">
            <v>381.27780788000001</v>
          </cell>
          <cell r="ED90">
            <v>195.56735697000005</v>
          </cell>
          <cell r="EE90">
            <v>22.006682420000001</v>
          </cell>
          <cell r="EF90">
            <v>155.14677308</v>
          </cell>
          <cell r="EG90">
            <v>8.5569954100000007</v>
          </cell>
          <cell r="EH90">
            <v>77.123455160000006</v>
          </cell>
          <cell r="EI90">
            <v>7.1553000000000005E-2</v>
          </cell>
          <cell r="EJ90">
            <v>1.69555777</v>
          </cell>
          <cell r="EK90">
            <v>71.096784159999999</v>
          </cell>
          <cell r="EL90">
            <v>4.2595602299999999</v>
          </cell>
          <cell r="EM90">
            <v>304.15435272000002</v>
          </cell>
          <cell r="EN90">
            <v>195.49580397000003</v>
          </cell>
          <cell r="EO90">
            <v>20.31112465</v>
          </cell>
          <cell r="EP90">
            <v>84.049988920000004</v>
          </cell>
          <cell r="EQ90">
            <v>4.2974351799999999</v>
          </cell>
          <cell r="ER90">
            <v>195.49580397000003</v>
          </cell>
          <cell r="ES90">
            <v>0</v>
          </cell>
          <cell r="ET90">
            <v>0</v>
          </cell>
          <cell r="EU90">
            <v>0</v>
          </cell>
          <cell r="EV90">
            <v>0</v>
          </cell>
          <cell r="EW90">
            <v>0</v>
          </cell>
          <cell r="EX90">
            <v>0</v>
          </cell>
          <cell r="EY90">
            <v>0</v>
          </cell>
          <cell r="EZ90">
            <v>0</v>
          </cell>
          <cell r="FA90">
            <v>0</v>
          </cell>
          <cell r="FB90">
            <v>304.15435272000002</v>
          </cell>
          <cell r="FC90">
            <v>195.49580397000003</v>
          </cell>
          <cell r="FD90">
            <v>20.31112465</v>
          </cell>
          <cell r="FE90">
            <v>84.049988920000004</v>
          </cell>
          <cell r="FF90">
            <v>4.2974351799999999</v>
          </cell>
          <cell r="FG90">
            <v>1</v>
          </cell>
          <cell r="FH90">
            <v>2</v>
          </cell>
          <cell r="FI90">
            <v>3</v>
          </cell>
          <cell r="FJ90">
            <v>4</v>
          </cell>
          <cell r="FK90" t="str">
            <v>1 2 3 4</v>
          </cell>
          <cell r="FN90">
            <v>11773.071493446381</v>
          </cell>
          <cell r="FO90">
            <v>0</v>
          </cell>
          <cell r="FP90">
            <v>291.60899999999998</v>
          </cell>
          <cell r="FQ90">
            <v>0</v>
          </cell>
          <cell r="FR90">
            <v>2020.682</v>
          </cell>
          <cell r="FS90">
            <v>1892.0920000000001</v>
          </cell>
          <cell r="FT90">
            <v>72.739999999999995</v>
          </cell>
          <cell r="FU90">
            <v>55.85</v>
          </cell>
          <cell r="FV90">
            <v>202321</v>
          </cell>
          <cell r="FW90">
            <v>0</v>
          </cell>
          <cell r="FX90">
            <v>202321</v>
          </cell>
          <cell r="FZ90">
            <v>1199.2375608699999</v>
          </cell>
          <cell r="GA90">
            <v>0</v>
          </cell>
          <cell r="GB90">
            <v>36.483000000000004</v>
          </cell>
          <cell r="GC90">
            <v>0</v>
          </cell>
          <cell r="GD90">
            <v>545.12599999999998</v>
          </cell>
          <cell r="GE90">
            <v>545.12599999999998</v>
          </cell>
          <cell r="GF90">
            <v>0</v>
          </cell>
          <cell r="GG90">
            <v>0</v>
          </cell>
          <cell r="GH90">
            <v>13857</v>
          </cell>
          <cell r="GI90">
            <v>0</v>
          </cell>
          <cell r="GJ90">
            <v>13857</v>
          </cell>
          <cell r="GK90">
            <v>8308.9885183167862</v>
          </cell>
          <cell r="GL90">
            <v>0</v>
          </cell>
          <cell r="GM90">
            <v>81.175999999999988</v>
          </cell>
          <cell r="GN90">
            <v>0</v>
          </cell>
          <cell r="GO90">
            <v>1379.5060000000001</v>
          </cell>
          <cell r="GP90">
            <v>0</v>
          </cell>
          <cell r="GQ90">
            <v>0</v>
          </cell>
          <cell r="GR90">
            <v>0</v>
          </cell>
          <cell r="GS90">
            <v>164119</v>
          </cell>
          <cell r="GT90">
            <v>0</v>
          </cell>
          <cell r="GU90">
            <v>164119</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8308.9885183167862</v>
          </cell>
          <cell r="ID90">
            <v>0</v>
          </cell>
          <cell r="IE90">
            <v>81.175999999999988</v>
          </cell>
          <cell r="IF90">
            <v>0</v>
          </cell>
          <cell r="IG90">
            <v>1379.5060000000001</v>
          </cell>
          <cell r="IH90">
            <v>0</v>
          </cell>
          <cell r="II90">
            <v>0</v>
          </cell>
          <cell r="IJ90">
            <v>0</v>
          </cell>
          <cell r="IK90">
            <v>164119</v>
          </cell>
          <cell r="IL90">
            <v>0</v>
          </cell>
          <cell r="IM90">
            <v>164119</v>
          </cell>
          <cell r="IN90">
            <v>0</v>
          </cell>
          <cell r="IO90">
            <v>0</v>
          </cell>
          <cell r="IP90">
            <v>0</v>
          </cell>
          <cell r="IQ90">
            <v>0</v>
          </cell>
          <cell r="IR90">
            <v>0</v>
          </cell>
          <cell r="IS90">
            <v>0</v>
          </cell>
          <cell r="IT90">
            <v>0</v>
          </cell>
          <cell r="IU90">
            <v>0</v>
          </cell>
          <cell r="IV90">
            <v>0</v>
          </cell>
          <cell r="IW90">
            <v>0</v>
          </cell>
          <cell r="IX90">
            <v>0</v>
          </cell>
          <cell r="IY90">
            <v>121.90338826000001</v>
          </cell>
          <cell r="IZ90">
            <v>0</v>
          </cell>
          <cell r="JA90">
            <v>0</v>
          </cell>
          <cell r="JB90">
            <v>0</v>
          </cell>
          <cell r="JC90">
            <v>0</v>
          </cell>
          <cell r="JD90">
            <v>0</v>
          </cell>
          <cell r="JE90">
            <v>0</v>
          </cell>
          <cell r="JF90">
            <v>0</v>
          </cell>
          <cell r="JG90">
            <v>273</v>
          </cell>
          <cell r="JH90">
            <v>0</v>
          </cell>
          <cell r="JI90">
            <v>273</v>
          </cell>
          <cell r="JJ90">
            <v>6.3401916800000002</v>
          </cell>
          <cell r="JK90">
            <v>0</v>
          </cell>
          <cell r="JL90">
            <v>0</v>
          </cell>
          <cell r="JM90">
            <v>0</v>
          </cell>
          <cell r="JN90">
            <v>0</v>
          </cell>
          <cell r="JO90">
            <v>0</v>
          </cell>
          <cell r="JP90">
            <v>0</v>
          </cell>
          <cell r="JQ90">
            <v>0</v>
          </cell>
          <cell r="JR90">
            <v>22</v>
          </cell>
          <cell r="JS90">
            <v>0</v>
          </cell>
          <cell r="JT90">
            <v>22</v>
          </cell>
          <cell r="JU90">
            <v>115.56319658000001</v>
          </cell>
          <cell r="JV90">
            <v>0</v>
          </cell>
          <cell r="JW90">
            <v>0</v>
          </cell>
          <cell r="JX90">
            <v>0</v>
          </cell>
          <cell r="JY90">
            <v>0</v>
          </cell>
          <cell r="JZ90">
            <v>0</v>
          </cell>
          <cell r="KA90">
            <v>0</v>
          </cell>
          <cell r="KB90">
            <v>0</v>
          </cell>
          <cell r="KC90">
            <v>251</v>
          </cell>
          <cell r="KD90">
            <v>0</v>
          </cell>
          <cell r="KE90">
            <v>251</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115.56319658000001</v>
          </cell>
          <cell r="LC90">
            <v>0</v>
          </cell>
          <cell r="LD90">
            <v>0</v>
          </cell>
          <cell r="LE90">
            <v>0</v>
          </cell>
          <cell r="LF90">
            <v>0</v>
          </cell>
          <cell r="LG90">
            <v>0</v>
          </cell>
          <cell r="LH90">
            <v>0</v>
          </cell>
          <cell r="LI90">
            <v>0</v>
          </cell>
          <cell r="LJ90">
            <v>251</v>
          </cell>
          <cell r="LK90">
            <v>0</v>
          </cell>
          <cell r="LL90">
            <v>251</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t="str">
            <v>нд</v>
          </cell>
          <cell r="OM90" t="str">
            <v>нд</v>
          </cell>
          <cell r="ON90" t="str">
            <v>нд</v>
          </cell>
          <cell r="OO90" t="str">
            <v>нд</v>
          </cell>
          <cell r="OP90" t="str">
            <v>нд</v>
          </cell>
          <cell r="OR90" t="str">
            <v>нд</v>
          </cell>
          <cell r="OT90">
            <v>15637.185665075769</v>
          </cell>
        </row>
        <row r="91">
          <cell r="A91" t="str">
            <v>Г</v>
          </cell>
          <cell r="B91" t="str">
            <v>1.1.6</v>
          </cell>
          <cell r="C91" t="str">
            <v>Прочие инвестиционные проекты, всего, в том числе:</v>
          </cell>
          <cell r="D91" t="str">
            <v>Г</v>
          </cell>
          <cell r="E91">
            <v>2182.4083621924001</v>
          </cell>
          <cell r="H91">
            <v>3088.6772559548003</v>
          </cell>
          <cell r="J91">
            <v>2436.5286316775996</v>
          </cell>
          <cell r="K91">
            <v>-19.464032792400147</v>
          </cell>
          <cell r="L91">
            <v>2455.9926644699999</v>
          </cell>
          <cell r="M91">
            <v>999.58759440000017</v>
          </cell>
          <cell r="N91">
            <v>0</v>
          </cell>
          <cell r="O91">
            <v>199.96046895000003</v>
          </cell>
          <cell r="P91">
            <v>69.464734550000003</v>
          </cell>
          <cell r="Q91">
            <v>1186.9798665699998</v>
          </cell>
          <cell r="R91">
            <v>678.24744206360003</v>
          </cell>
          <cell r="S91">
            <v>0</v>
          </cell>
          <cell r="T91">
            <v>0</v>
          </cell>
          <cell r="U91">
            <v>69.00620171333334</v>
          </cell>
          <cell r="V91">
            <v>0</v>
          </cell>
          <cell r="W91">
            <v>609.24124035026659</v>
          </cell>
          <cell r="X91">
            <v>677.52032206360002</v>
          </cell>
          <cell r="Y91">
            <v>0</v>
          </cell>
          <cell r="Z91">
            <v>0</v>
          </cell>
          <cell r="AA91">
            <v>68.40026838</v>
          </cell>
          <cell r="AB91">
            <v>0</v>
          </cell>
          <cell r="AC91">
            <v>609.12005368359996</v>
          </cell>
          <cell r="AD91">
            <v>0</v>
          </cell>
          <cell r="AE91">
            <v>0</v>
          </cell>
          <cell r="AF91">
            <v>0</v>
          </cell>
          <cell r="AG91">
            <v>0</v>
          </cell>
          <cell r="AH91">
            <v>0</v>
          </cell>
          <cell r="AI91">
            <v>0</v>
          </cell>
          <cell r="AJ91">
            <v>0.72711999999999988</v>
          </cell>
          <cell r="AK91">
            <v>0</v>
          </cell>
          <cell r="AL91">
            <v>0</v>
          </cell>
          <cell r="AM91">
            <v>0.60593333333333321</v>
          </cell>
          <cell r="AN91">
            <v>0</v>
          </cell>
          <cell r="AO91">
            <v>0.12118666666666666</v>
          </cell>
          <cell r="AP91">
            <v>0</v>
          </cell>
          <cell r="AQ91">
            <v>0</v>
          </cell>
          <cell r="AR91">
            <v>0</v>
          </cell>
          <cell r="AS91">
            <v>0</v>
          </cell>
          <cell r="AT91">
            <v>0</v>
          </cell>
          <cell r="AU91">
            <v>0</v>
          </cell>
          <cell r="AV91">
            <v>0</v>
          </cell>
          <cell r="AW91">
            <v>0</v>
          </cell>
          <cell r="AX91">
            <v>0</v>
          </cell>
          <cell r="AY91">
            <v>0</v>
          </cell>
          <cell r="AZ91">
            <v>0</v>
          </cell>
          <cell r="BA91">
            <v>0</v>
          </cell>
          <cell r="BB91">
            <v>1</v>
          </cell>
          <cell r="BC91" t="str">
            <v/>
          </cell>
          <cell r="BD91">
            <v>3</v>
          </cell>
          <cell r="BE91" t="str">
            <v/>
          </cell>
          <cell r="BF91" t="str">
            <v>1 3</v>
          </cell>
          <cell r="BG91">
            <v>886.80486097000005</v>
          </cell>
          <cell r="BH91">
            <v>0</v>
          </cell>
          <cell r="BI91">
            <v>0</v>
          </cell>
          <cell r="BJ91">
            <v>70.151710050000005</v>
          </cell>
          <cell r="BK91">
            <v>0</v>
          </cell>
          <cell r="BL91">
            <v>816.65315091999992</v>
          </cell>
          <cell r="BM91">
            <v>549.0738199499998</v>
          </cell>
          <cell r="BN91">
            <v>0</v>
          </cell>
          <cell r="BO91">
            <v>0</v>
          </cell>
          <cell r="BP91">
            <v>70.151710050000005</v>
          </cell>
          <cell r="BQ91">
            <v>0</v>
          </cell>
          <cell r="BR91">
            <v>478.92210989999995</v>
          </cell>
          <cell r="BS91">
            <v>337.73104102000013</v>
          </cell>
          <cell r="BT91">
            <v>0</v>
          </cell>
          <cell r="BU91">
            <v>0</v>
          </cell>
          <cell r="BV91">
            <v>0</v>
          </cell>
          <cell r="BW91">
            <v>0</v>
          </cell>
          <cell r="BX91">
            <v>337.73104102000013</v>
          </cell>
          <cell r="BY91">
            <v>0</v>
          </cell>
          <cell r="BZ91">
            <v>0</v>
          </cell>
          <cell r="CA91">
            <v>0</v>
          </cell>
          <cell r="CB91">
            <v>0</v>
          </cell>
          <cell r="CC91">
            <v>0</v>
          </cell>
          <cell r="CD91">
            <v>0</v>
          </cell>
          <cell r="CE91">
            <v>0</v>
          </cell>
          <cell r="CF91">
            <v>0</v>
          </cell>
          <cell r="CG91">
            <v>0</v>
          </cell>
          <cell r="CH91">
            <v>0</v>
          </cell>
          <cell r="CI91">
            <v>0</v>
          </cell>
          <cell r="CJ91">
            <v>0</v>
          </cell>
          <cell r="CK91">
            <v>337.73104102000013</v>
          </cell>
          <cell r="CL91">
            <v>0</v>
          </cell>
          <cell r="CM91">
            <v>0</v>
          </cell>
          <cell r="CN91">
            <v>0</v>
          </cell>
          <cell r="CO91">
            <v>0</v>
          </cell>
          <cell r="CP91">
            <v>337.73104102000013</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1840.3102950100006</v>
          </cell>
          <cell r="DG91">
            <v>2097.0817171429999</v>
          </cell>
          <cell r="DH91">
            <v>238.84898560300002</v>
          </cell>
          <cell r="DI91">
            <v>1858.2327315399998</v>
          </cell>
          <cell r="DJ91">
            <v>591.40477412999996</v>
          </cell>
          <cell r="DK91">
            <v>443.57690142000001</v>
          </cell>
          <cell r="DL91">
            <v>711.97321601999988</v>
          </cell>
          <cell r="DM91">
            <v>111.27783997</v>
          </cell>
          <cell r="DN91">
            <v>7287.9116630170756</v>
          </cell>
          <cell r="DS91">
            <v>457.4</v>
          </cell>
          <cell r="DT91">
            <v>1398.5</v>
          </cell>
          <cell r="DU91">
            <v>1496.3844160049637</v>
          </cell>
          <cell r="DV91">
            <v>3935.6272470121125</v>
          </cell>
          <cell r="DW91">
            <v>1398.5</v>
          </cell>
          <cell r="DX91" t="str">
            <v/>
          </cell>
          <cell r="DY91" t="str">
            <v/>
          </cell>
          <cell r="DZ91" t="str">
            <v/>
          </cell>
          <cell r="EA91" t="str">
            <v/>
          </cell>
          <cell r="EB91">
            <v>0</v>
          </cell>
          <cell r="EC91">
            <v>381.27780788000001</v>
          </cell>
          <cell r="ED91">
            <v>195.56735697000005</v>
          </cell>
          <cell r="EE91">
            <v>22.006682420000001</v>
          </cell>
          <cell r="EF91">
            <v>155.14677308</v>
          </cell>
          <cell r="EG91">
            <v>8.5569954100000007</v>
          </cell>
          <cell r="EH91">
            <v>77.123455160000006</v>
          </cell>
          <cell r="EI91">
            <v>7.1553000000000005E-2</v>
          </cell>
          <cell r="EJ91">
            <v>1.69555777</v>
          </cell>
          <cell r="EK91">
            <v>71.096784159999999</v>
          </cell>
          <cell r="EL91">
            <v>4.2595602299999999</v>
          </cell>
          <cell r="EM91">
            <v>304.15435272000002</v>
          </cell>
          <cell r="EN91">
            <v>195.49580397000003</v>
          </cell>
          <cell r="EO91">
            <v>20.31112465</v>
          </cell>
          <cell r="EP91">
            <v>84.049988920000004</v>
          </cell>
          <cell r="EQ91">
            <v>4.2974351799999999</v>
          </cell>
          <cell r="ER91">
            <v>195.49580397000003</v>
          </cell>
          <cell r="ES91">
            <v>0</v>
          </cell>
          <cell r="ET91">
            <v>0</v>
          </cell>
          <cell r="EU91">
            <v>0</v>
          </cell>
          <cell r="EV91">
            <v>0</v>
          </cell>
          <cell r="EW91">
            <v>0</v>
          </cell>
          <cell r="EX91">
            <v>0</v>
          </cell>
          <cell r="EY91">
            <v>0</v>
          </cell>
          <cell r="EZ91">
            <v>0</v>
          </cell>
          <cell r="FA91">
            <v>0</v>
          </cell>
          <cell r="FB91">
            <v>304.15435272000002</v>
          </cell>
          <cell r="FC91">
            <v>195.49580397000003</v>
          </cell>
          <cell r="FD91">
            <v>20.31112465</v>
          </cell>
          <cell r="FE91">
            <v>84.049988920000004</v>
          </cell>
          <cell r="FF91">
            <v>4.2974351799999999</v>
          </cell>
          <cell r="FG91">
            <v>1</v>
          </cell>
          <cell r="FH91">
            <v>2</v>
          </cell>
          <cell r="FI91">
            <v>3</v>
          </cell>
          <cell r="FJ91">
            <v>4</v>
          </cell>
          <cell r="FK91" t="str">
            <v>1 2 3 4</v>
          </cell>
          <cell r="FN91">
            <v>11773.071493446381</v>
          </cell>
          <cell r="FO91">
            <v>0</v>
          </cell>
          <cell r="FP91">
            <v>291.60899999999998</v>
          </cell>
          <cell r="FQ91">
            <v>0</v>
          </cell>
          <cell r="FR91">
            <v>2020.682</v>
          </cell>
          <cell r="FS91">
            <v>1892.0920000000001</v>
          </cell>
          <cell r="FT91">
            <v>72.739999999999995</v>
          </cell>
          <cell r="FU91">
            <v>55.85</v>
          </cell>
          <cell r="FV91">
            <v>202321</v>
          </cell>
          <cell r="FW91">
            <v>0</v>
          </cell>
          <cell r="FX91">
            <v>202321</v>
          </cell>
          <cell r="FZ91">
            <v>1199.2375608699999</v>
          </cell>
          <cell r="GA91">
            <v>0</v>
          </cell>
          <cell r="GB91">
            <v>36.483000000000004</v>
          </cell>
          <cell r="GC91">
            <v>0</v>
          </cell>
          <cell r="GD91">
            <v>545.12599999999998</v>
          </cell>
          <cell r="GE91">
            <v>545.12599999999998</v>
          </cell>
          <cell r="GF91">
            <v>0</v>
          </cell>
          <cell r="GG91">
            <v>0</v>
          </cell>
          <cell r="GH91">
            <v>13857</v>
          </cell>
          <cell r="GI91">
            <v>0</v>
          </cell>
          <cell r="GJ91">
            <v>13857</v>
          </cell>
          <cell r="GK91">
            <v>8308.9885183167862</v>
          </cell>
          <cell r="GL91">
            <v>0</v>
          </cell>
          <cell r="GM91">
            <v>81.175999999999988</v>
          </cell>
          <cell r="GN91">
            <v>0</v>
          </cell>
          <cell r="GO91">
            <v>1379.5060000000001</v>
          </cell>
          <cell r="GP91">
            <v>0</v>
          </cell>
          <cell r="GQ91">
            <v>0</v>
          </cell>
          <cell r="GR91">
            <v>0</v>
          </cell>
          <cell r="GS91">
            <v>164119</v>
          </cell>
          <cell r="GT91">
            <v>0</v>
          </cell>
          <cell r="GU91">
            <v>164119</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8308.9885183167862</v>
          </cell>
          <cell r="ID91">
            <v>0</v>
          </cell>
          <cell r="IE91">
            <v>81.175999999999988</v>
          </cell>
          <cell r="IF91">
            <v>0</v>
          </cell>
          <cell r="IG91">
            <v>1379.5060000000001</v>
          </cell>
          <cell r="IH91">
            <v>0</v>
          </cell>
          <cell r="II91">
            <v>0</v>
          </cell>
          <cell r="IJ91">
            <v>0</v>
          </cell>
          <cell r="IK91">
            <v>164119</v>
          </cell>
          <cell r="IL91">
            <v>0</v>
          </cell>
          <cell r="IM91">
            <v>164119</v>
          </cell>
          <cell r="IN91">
            <v>0</v>
          </cell>
          <cell r="IO91">
            <v>0</v>
          </cell>
          <cell r="IP91">
            <v>0</v>
          </cell>
          <cell r="IQ91">
            <v>0</v>
          </cell>
          <cell r="IR91">
            <v>0</v>
          </cell>
          <cell r="IS91">
            <v>0</v>
          </cell>
          <cell r="IT91">
            <v>0</v>
          </cell>
          <cell r="IU91">
            <v>0</v>
          </cell>
          <cell r="IV91">
            <v>0</v>
          </cell>
          <cell r="IW91">
            <v>0</v>
          </cell>
          <cell r="IX91">
            <v>0</v>
          </cell>
          <cell r="IY91">
            <v>121.90338826000001</v>
          </cell>
          <cell r="IZ91">
            <v>0</v>
          </cell>
          <cell r="JA91">
            <v>0</v>
          </cell>
          <cell r="JB91">
            <v>0</v>
          </cell>
          <cell r="JC91">
            <v>0</v>
          </cell>
          <cell r="JD91">
            <v>0</v>
          </cell>
          <cell r="JE91">
            <v>0</v>
          </cell>
          <cell r="JF91">
            <v>0</v>
          </cell>
          <cell r="JG91">
            <v>273</v>
          </cell>
          <cell r="JH91">
            <v>0</v>
          </cell>
          <cell r="JI91">
            <v>273</v>
          </cell>
          <cell r="JJ91">
            <v>6.3401916800000002</v>
          </cell>
          <cell r="JK91">
            <v>0</v>
          </cell>
          <cell r="JL91">
            <v>0</v>
          </cell>
          <cell r="JM91">
            <v>0</v>
          </cell>
          <cell r="JN91">
            <v>0</v>
          </cell>
          <cell r="JO91">
            <v>0</v>
          </cell>
          <cell r="JP91">
            <v>0</v>
          </cell>
          <cell r="JQ91">
            <v>0</v>
          </cell>
          <cell r="JR91">
            <v>22</v>
          </cell>
          <cell r="JS91">
            <v>0</v>
          </cell>
          <cell r="JT91">
            <v>22</v>
          </cell>
          <cell r="JU91">
            <v>115.56319658000001</v>
          </cell>
          <cell r="JV91">
            <v>0</v>
          </cell>
          <cell r="JW91">
            <v>0</v>
          </cell>
          <cell r="JX91">
            <v>0</v>
          </cell>
          <cell r="JY91">
            <v>0</v>
          </cell>
          <cell r="JZ91">
            <v>0</v>
          </cell>
          <cell r="KA91">
            <v>0</v>
          </cell>
          <cell r="KB91">
            <v>0</v>
          </cell>
          <cell r="KC91">
            <v>251</v>
          </cell>
          <cell r="KD91">
            <v>0</v>
          </cell>
          <cell r="KE91">
            <v>251</v>
          </cell>
          <cell r="KF91">
            <v>0</v>
          </cell>
          <cell r="KG91">
            <v>0</v>
          </cell>
          <cell r="KH91">
            <v>0</v>
          </cell>
          <cell r="KI91">
            <v>0</v>
          </cell>
          <cell r="KJ91">
            <v>0</v>
          </cell>
          <cell r="KK91">
            <v>0</v>
          </cell>
          <cell r="KL91">
            <v>0</v>
          </cell>
          <cell r="KM91">
            <v>0</v>
          </cell>
          <cell r="KN91">
            <v>0</v>
          </cell>
          <cell r="KO91">
            <v>0</v>
          </cell>
          <cell r="KP91">
            <v>0</v>
          </cell>
          <cell r="KQ91">
            <v>0</v>
          </cell>
          <cell r="KR91">
            <v>0</v>
          </cell>
          <cell r="KS91">
            <v>0</v>
          </cell>
          <cell r="KT91">
            <v>0</v>
          </cell>
          <cell r="KU91">
            <v>0</v>
          </cell>
          <cell r="KV91">
            <v>0</v>
          </cell>
          <cell r="KW91">
            <v>0</v>
          </cell>
          <cell r="KX91">
            <v>0</v>
          </cell>
          <cell r="KY91">
            <v>0</v>
          </cell>
          <cell r="KZ91">
            <v>0</v>
          </cell>
          <cell r="LA91">
            <v>0</v>
          </cell>
          <cell r="LB91">
            <v>115.56319658000001</v>
          </cell>
          <cell r="LC91">
            <v>0</v>
          </cell>
          <cell r="LD91">
            <v>0</v>
          </cell>
          <cell r="LE91">
            <v>0</v>
          </cell>
          <cell r="LF91">
            <v>0</v>
          </cell>
          <cell r="LG91">
            <v>0</v>
          </cell>
          <cell r="LH91">
            <v>0</v>
          </cell>
          <cell r="LI91">
            <v>0</v>
          </cell>
          <cell r="LJ91">
            <v>251</v>
          </cell>
          <cell r="LK91">
            <v>0</v>
          </cell>
          <cell r="LL91">
            <v>251</v>
          </cell>
          <cell r="LQ91">
            <v>0</v>
          </cell>
          <cell r="LR91">
            <v>0</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R91" t="str">
            <v>нд</v>
          </cell>
          <cell r="OT91">
            <v>15637.185665075769</v>
          </cell>
        </row>
        <row r="92">
          <cell r="A92" t="str">
            <v>F_prj_109108_5385</v>
          </cell>
          <cell r="B92" t="str">
            <v>1.1.6</v>
          </cell>
          <cell r="C92" t="str">
            <v>Корректировка ПСД объекта НЗС производственно-административного здания (ПАЗ) для размещения управленческого аппарата АО «Чеченэнерго» (отделка дворового фасада; внутренние коммуникационные, строительно-отделочные работы; устройство внутриплощадочных коммуникаций и благоустройство территории) 1 ПК</v>
          </cell>
          <cell r="D92" t="str">
            <v>F_prj_109108_5385</v>
          </cell>
          <cell r="E92">
            <v>283.69281478879998</v>
          </cell>
          <cell r="H92">
            <v>283.69281478879998</v>
          </cell>
          <cell r="J92">
            <v>20.854334999999992</v>
          </cell>
          <cell r="K92">
            <v>20.854334999999992</v>
          </cell>
          <cell r="L92">
            <v>0</v>
          </cell>
          <cell r="M92">
            <v>0</v>
          </cell>
          <cell r="N92">
            <v>0</v>
          </cell>
          <cell r="O92">
            <v>0</v>
          </cell>
          <cell r="P92">
            <v>0</v>
          </cell>
          <cell r="Q92">
            <v>0</v>
          </cell>
          <cell r="R92">
            <v>20.854334999999999</v>
          </cell>
          <cell r="S92">
            <v>0</v>
          </cell>
          <cell r="T92">
            <v>0</v>
          </cell>
          <cell r="U92">
            <v>17.378612499999999</v>
          </cell>
          <cell r="V92">
            <v>0</v>
          </cell>
          <cell r="W92">
            <v>3.4757224999999998</v>
          </cell>
          <cell r="X92">
            <v>20.854334999999999</v>
          </cell>
          <cell r="Y92">
            <v>0</v>
          </cell>
          <cell r="Z92">
            <v>0</v>
          </cell>
          <cell r="AA92">
            <v>17.378612499999999</v>
          </cell>
          <cell r="AB92">
            <v>0</v>
          </cell>
          <cell r="AC92">
            <v>3.4757224999999998</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v>1</v>
          </cell>
          <cell r="BC92" t="str">
            <v/>
          </cell>
          <cell r="BD92" t="str">
            <v/>
          </cell>
          <cell r="BE92" t="str">
            <v/>
          </cell>
          <cell r="BF92" t="str">
            <v>1</v>
          </cell>
          <cell r="BG92">
            <v>20.854334999999999</v>
          </cell>
          <cell r="BH92">
            <v>0</v>
          </cell>
          <cell r="BI92">
            <v>0</v>
          </cell>
          <cell r="BJ92">
            <v>17.378612499999999</v>
          </cell>
          <cell r="BK92">
            <v>0</v>
          </cell>
          <cell r="BL92">
            <v>3.4757224999999998</v>
          </cell>
          <cell r="BM92">
            <v>20.854334999999999</v>
          </cell>
          <cell r="BN92">
            <v>0</v>
          </cell>
          <cell r="BO92">
            <v>0</v>
          </cell>
          <cell r="BP92">
            <v>17.378612499999999</v>
          </cell>
          <cell r="BQ92">
            <v>0</v>
          </cell>
          <cell r="BR92">
            <v>3.4757224999999998</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t="str">
            <v/>
          </cell>
          <cell r="CR92" t="str">
            <v/>
          </cell>
          <cell r="CS92" t="str">
            <v/>
          </cell>
          <cell r="CT92" t="str">
            <v/>
          </cell>
          <cell r="CU92">
            <v>0</v>
          </cell>
          <cell r="CX92">
            <v>300.17794601999998</v>
          </cell>
          <cell r="CY92">
            <v>55.059510789705001</v>
          </cell>
          <cell r="CZ92">
            <v>218.129772</v>
          </cell>
          <cell r="DA92">
            <v>13.38151</v>
          </cell>
          <cell r="DB92">
            <v>13.607153230294983</v>
          </cell>
          <cell r="DE92">
            <v>300.17794601999998</v>
          </cell>
          <cell r="DG92">
            <v>17.378612499999999</v>
          </cell>
          <cell r="DH92">
            <v>0</v>
          </cell>
          <cell r="DI92">
            <v>17.378612499999999</v>
          </cell>
          <cell r="DJ92">
            <v>17.378612499999999</v>
          </cell>
          <cell r="DK92">
            <v>0</v>
          </cell>
          <cell r="DL92">
            <v>0</v>
          </cell>
          <cell r="DM92">
            <v>0</v>
          </cell>
          <cell r="DN92">
            <v>0</v>
          </cell>
          <cell r="DS92">
            <v>0</v>
          </cell>
          <cell r="DT92">
            <v>0</v>
          </cell>
          <cell r="DU92">
            <v>0</v>
          </cell>
          <cell r="DV92">
            <v>0</v>
          </cell>
          <cell r="DW92">
            <v>0</v>
          </cell>
          <cell r="DX92" t="str">
            <v/>
          </cell>
          <cell r="DY92">
            <v>2</v>
          </cell>
          <cell r="DZ92" t="str">
            <v/>
          </cell>
          <cell r="EA92" t="str">
            <v/>
          </cell>
          <cell r="EB92" t="str">
            <v>2</v>
          </cell>
          <cell r="EC92">
            <v>0</v>
          </cell>
          <cell r="ED92">
            <v>0</v>
          </cell>
          <cell r="EE92">
            <v>0</v>
          </cell>
          <cell r="EF92">
            <v>0</v>
          </cell>
          <cell r="EG92">
            <v>0</v>
          </cell>
          <cell r="EH92">
            <v>0</v>
          </cell>
          <cell r="EI92">
            <v>0</v>
          </cell>
          <cell r="EJ92">
            <v>0</v>
          </cell>
          <cell r="EK92">
            <v>0</v>
          </cell>
          <cell r="EL92">
            <v>0</v>
          </cell>
          <cell r="EM92">
            <v>0</v>
          </cell>
          <cell r="EN92">
            <v>0</v>
          </cell>
          <cell r="EO92">
            <v>0</v>
          </cell>
          <cell r="EP92">
            <v>0</v>
          </cell>
          <cell r="EQ92">
            <v>0</v>
          </cell>
          <cell r="ER92">
            <v>0</v>
          </cell>
          <cell r="ES92">
            <v>0</v>
          </cell>
          <cell r="ET92">
            <v>0</v>
          </cell>
          <cell r="EU92">
            <v>0</v>
          </cell>
          <cell r="EV92">
            <v>0</v>
          </cell>
          <cell r="EW92">
            <v>0</v>
          </cell>
          <cell r="EX92">
            <v>0</v>
          </cell>
          <cell r="EY92">
            <v>0</v>
          </cell>
          <cell r="EZ92">
            <v>0</v>
          </cell>
          <cell r="FA92">
            <v>0</v>
          </cell>
          <cell r="FB92">
            <v>0</v>
          </cell>
          <cell r="FC92">
            <v>0</v>
          </cell>
          <cell r="FD92">
            <v>0</v>
          </cell>
          <cell r="FE92">
            <v>0</v>
          </cell>
          <cell r="FF92">
            <v>0</v>
          </cell>
          <cell r="FG92">
            <v>1</v>
          </cell>
          <cell r="FH92">
            <v>2</v>
          </cell>
          <cell r="FI92">
            <v>3</v>
          </cell>
          <cell r="FJ92">
            <v>4</v>
          </cell>
          <cell r="FK92" t="str">
            <v>1 2 3 4</v>
          </cell>
          <cell r="FN92">
            <v>300.17794601999998</v>
          </cell>
          <cell r="FO92">
            <v>0</v>
          </cell>
          <cell r="FP92">
            <v>0</v>
          </cell>
          <cell r="FQ92">
            <v>0</v>
          </cell>
          <cell r="FR92">
            <v>0</v>
          </cell>
          <cell r="FS92">
            <v>0</v>
          </cell>
          <cell r="FT92">
            <v>0</v>
          </cell>
          <cell r="FU92">
            <v>0</v>
          </cell>
          <cell r="FV92">
            <v>1</v>
          </cell>
          <cell r="FW92">
            <v>0</v>
          </cell>
          <cell r="FX92">
            <v>1</v>
          </cell>
          <cell r="FZ92">
            <v>0</v>
          </cell>
          <cell r="GA92">
            <v>0</v>
          </cell>
          <cell r="GB92">
            <v>0</v>
          </cell>
          <cell r="GC92">
            <v>0</v>
          </cell>
          <cell r="GD92">
            <v>0</v>
          </cell>
          <cell r="GE92">
            <v>0</v>
          </cell>
          <cell r="GF92">
            <v>0</v>
          </cell>
          <cell r="GG92">
            <v>0</v>
          </cell>
          <cell r="GH92">
            <v>0</v>
          </cell>
          <cell r="GI92">
            <v>0</v>
          </cell>
          <cell r="GJ92">
            <v>0</v>
          </cell>
          <cell r="GK92">
            <v>0</v>
          </cell>
          <cell r="GL92">
            <v>0</v>
          </cell>
          <cell r="GM92">
            <v>0</v>
          </cell>
          <cell r="GN92">
            <v>0</v>
          </cell>
          <cell r="GO92">
            <v>0</v>
          </cell>
          <cell r="GP92">
            <v>0</v>
          </cell>
          <cell r="GQ92">
            <v>0</v>
          </cell>
          <cell r="GR92">
            <v>0</v>
          </cell>
          <cell r="GS92">
            <v>0</v>
          </cell>
          <cell r="GT92">
            <v>0</v>
          </cell>
          <cell r="GU92">
            <v>0</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0</v>
          </cell>
          <cell r="ID92">
            <v>0</v>
          </cell>
          <cell r="IE92">
            <v>0</v>
          </cell>
          <cell r="IF92">
            <v>0</v>
          </cell>
          <cell r="IG92">
            <v>0</v>
          </cell>
          <cell r="IH92">
            <v>0</v>
          </cell>
          <cell r="II92">
            <v>0</v>
          </cell>
          <cell r="IJ92">
            <v>0</v>
          </cell>
          <cell r="IK92">
            <v>0</v>
          </cell>
          <cell r="IL92">
            <v>0</v>
          </cell>
          <cell r="IM92">
            <v>0</v>
          </cell>
          <cell r="IN92">
            <v>0</v>
          </cell>
          <cell r="IO92">
            <v>0</v>
          </cell>
          <cell r="IP92">
            <v>0</v>
          </cell>
          <cell r="IQ92">
            <v>0</v>
          </cell>
          <cell r="IR92">
            <v>0</v>
          </cell>
          <cell r="IS92">
            <v>0</v>
          </cell>
          <cell r="IT92">
            <v>0</v>
          </cell>
          <cell r="IU92">
            <v>0</v>
          </cell>
          <cell r="IV92">
            <v>0</v>
          </cell>
          <cell r="IW92">
            <v>0</v>
          </cell>
          <cell r="IX92">
            <v>0</v>
          </cell>
          <cell r="IY92">
            <v>0</v>
          </cell>
          <cell r="IZ92">
            <v>0</v>
          </cell>
          <cell r="JA92">
            <v>0</v>
          </cell>
          <cell r="JB92">
            <v>0</v>
          </cell>
          <cell r="JC92">
            <v>0</v>
          </cell>
          <cell r="JD92">
            <v>0</v>
          </cell>
          <cell r="JE92">
            <v>0</v>
          </cell>
          <cell r="JF92">
            <v>0</v>
          </cell>
          <cell r="JG92">
            <v>0</v>
          </cell>
          <cell r="JH92">
            <v>0</v>
          </cell>
          <cell r="JI92">
            <v>0</v>
          </cell>
          <cell r="JJ92">
            <v>0</v>
          </cell>
          <cell r="JK92">
            <v>0</v>
          </cell>
          <cell r="JL92">
            <v>0</v>
          </cell>
          <cell r="JM92">
            <v>0</v>
          </cell>
          <cell r="JN92">
            <v>0</v>
          </cell>
          <cell r="JO92">
            <v>0</v>
          </cell>
          <cell r="JP92">
            <v>0</v>
          </cell>
          <cell r="JQ92">
            <v>0</v>
          </cell>
          <cell r="JR92">
            <v>0</v>
          </cell>
          <cell r="JS92">
            <v>0</v>
          </cell>
          <cell r="JT92">
            <v>0</v>
          </cell>
          <cell r="JU92">
            <v>0</v>
          </cell>
          <cell r="JV92">
            <v>0</v>
          </cell>
          <cell r="JW92">
            <v>0</v>
          </cell>
          <cell r="JX92">
            <v>0</v>
          </cell>
          <cell r="JY92">
            <v>0</v>
          </cell>
          <cell r="JZ92">
            <v>0</v>
          </cell>
          <cell r="KA92">
            <v>0</v>
          </cell>
          <cell r="KB92">
            <v>0</v>
          </cell>
          <cell r="KC92">
            <v>0</v>
          </cell>
          <cell r="KD92">
            <v>0</v>
          </cell>
          <cell r="KE92">
            <v>0</v>
          </cell>
          <cell r="KF92">
            <v>0</v>
          </cell>
          <cell r="KG92">
            <v>0</v>
          </cell>
          <cell r="KH92">
            <v>0</v>
          </cell>
          <cell r="KI92">
            <v>0</v>
          </cell>
          <cell r="KJ92">
            <v>0</v>
          </cell>
          <cell r="KK92">
            <v>0</v>
          </cell>
          <cell r="KL92">
            <v>0</v>
          </cell>
          <cell r="KM92">
            <v>0</v>
          </cell>
          <cell r="KN92">
            <v>0</v>
          </cell>
          <cell r="KO92">
            <v>0</v>
          </cell>
          <cell r="KP92">
            <v>0</v>
          </cell>
          <cell r="KQ92">
            <v>0</v>
          </cell>
          <cell r="KR92">
            <v>0</v>
          </cell>
          <cell r="KS92">
            <v>0</v>
          </cell>
          <cell r="KT92">
            <v>0</v>
          </cell>
          <cell r="KU92">
            <v>0</v>
          </cell>
          <cell r="KV92">
            <v>0</v>
          </cell>
          <cell r="KW92">
            <v>0</v>
          </cell>
          <cell r="KX92">
            <v>0</v>
          </cell>
          <cell r="KY92">
            <v>0</v>
          </cell>
          <cell r="KZ92">
            <v>0</v>
          </cell>
          <cell r="LA92">
            <v>0</v>
          </cell>
          <cell r="LB92">
            <v>0</v>
          </cell>
          <cell r="LC92">
            <v>0</v>
          </cell>
          <cell r="LD92">
            <v>0</v>
          </cell>
          <cell r="LE92">
            <v>0</v>
          </cell>
          <cell r="LF92">
            <v>0</v>
          </cell>
          <cell r="LG92">
            <v>0</v>
          </cell>
          <cell r="LH92">
            <v>0</v>
          </cell>
          <cell r="LI92">
            <v>0</v>
          </cell>
          <cell r="LJ92">
            <v>0</v>
          </cell>
          <cell r="LK92">
            <v>0</v>
          </cell>
          <cell r="LL92">
            <v>0</v>
          </cell>
          <cell r="LQ92">
            <v>0</v>
          </cell>
          <cell r="LR92">
            <v>0</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v>2013</v>
          </cell>
          <cell r="OM92" t="str">
            <v>нд</v>
          </cell>
          <cell r="ON92">
            <v>2023</v>
          </cell>
          <cell r="OO92" t="str">
            <v>нд</v>
          </cell>
          <cell r="OP92" t="str">
            <v>и</v>
          </cell>
          <cell r="OR92" t="str">
            <v>нд</v>
          </cell>
          <cell r="OT92">
            <v>283.69281478879998</v>
          </cell>
        </row>
        <row r="93">
          <cell r="A93" t="str">
            <v>K_Che263</v>
          </cell>
          <cell r="B93" t="str">
            <v>1.1.6</v>
          </cell>
          <cell r="C93" t="str">
            <v>Проведение предпроектного обследования и разработка проектно-сметной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2020-2024 годы</v>
          </cell>
          <cell r="D93" t="str">
            <v>K_Che263</v>
          </cell>
          <cell r="E93">
            <v>30.243599997999997</v>
          </cell>
          <cell r="H93">
            <v>30.243600000000001</v>
          </cell>
          <cell r="J93">
            <v>26.362279127999997</v>
          </cell>
          <cell r="K93">
            <v>23.768383347999997</v>
          </cell>
          <cell r="L93">
            <v>2.59389578</v>
          </cell>
          <cell r="M93">
            <v>0</v>
          </cell>
          <cell r="N93">
            <v>0</v>
          </cell>
          <cell r="O93">
            <v>0</v>
          </cell>
          <cell r="P93">
            <v>0</v>
          </cell>
          <cell r="Q93">
            <v>2.59389578</v>
          </cell>
          <cell r="R93">
            <v>16.915030362571954</v>
          </cell>
          <cell r="S93">
            <v>0</v>
          </cell>
          <cell r="T93">
            <v>0</v>
          </cell>
          <cell r="U93">
            <v>0</v>
          </cell>
          <cell r="V93">
            <v>0</v>
          </cell>
          <cell r="W93">
            <v>16.915030362571954</v>
          </cell>
          <cell r="X93">
            <v>16.915030362571954</v>
          </cell>
          <cell r="Y93">
            <v>0</v>
          </cell>
          <cell r="Z93">
            <v>0</v>
          </cell>
          <cell r="AA93">
            <v>0</v>
          </cell>
          <cell r="AB93">
            <v>0</v>
          </cell>
          <cell r="AC93">
            <v>16.915030362571954</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1</v>
          </cell>
          <cell r="BC93" t="str">
            <v/>
          </cell>
          <cell r="BD93" t="str">
            <v/>
          </cell>
          <cell r="BE93" t="str">
            <v/>
          </cell>
          <cell r="BF93" t="str">
            <v>1</v>
          </cell>
          <cell r="BG93">
            <v>23.768383350000001</v>
          </cell>
          <cell r="BH93">
            <v>0</v>
          </cell>
          <cell r="BI93">
            <v>0</v>
          </cell>
          <cell r="BJ93">
            <v>0</v>
          </cell>
          <cell r="BK93">
            <v>0</v>
          </cell>
          <cell r="BL93">
            <v>23.768383350000001</v>
          </cell>
          <cell r="BM93">
            <v>0</v>
          </cell>
          <cell r="BN93">
            <v>0</v>
          </cell>
          <cell r="BO93">
            <v>0</v>
          </cell>
          <cell r="BP93">
            <v>0</v>
          </cell>
          <cell r="BQ93">
            <v>0</v>
          </cell>
          <cell r="BR93">
            <v>0</v>
          </cell>
          <cell r="BS93">
            <v>23.768383350000001</v>
          </cell>
          <cell r="BT93">
            <v>0</v>
          </cell>
          <cell r="BU93">
            <v>0</v>
          </cell>
          <cell r="BV93">
            <v>0</v>
          </cell>
          <cell r="BW93">
            <v>0</v>
          </cell>
          <cell r="BX93">
            <v>23.768383350000001</v>
          </cell>
          <cell r="BY93">
            <v>0</v>
          </cell>
          <cell r="BZ93">
            <v>0</v>
          </cell>
          <cell r="CA93">
            <v>0</v>
          </cell>
          <cell r="CB93">
            <v>0</v>
          </cell>
          <cell r="CC93">
            <v>0</v>
          </cell>
          <cell r="CD93">
            <v>0</v>
          </cell>
          <cell r="CE93">
            <v>0</v>
          </cell>
          <cell r="CF93">
            <v>0</v>
          </cell>
          <cell r="CG93">
            <v>0</v>
          </cell>
          <cell r="CH93">
            <v>0</v>
          </cell>
          <cell r="CI93">
            <v>0</v>
          </cell>
          <cell r="CJ93">
            <v>0</v>
          </cell>
          <cell r="CK93">
            <v>23.768383350000001</v>
          </cell>
          <cell r="CL93">
            <v>0</v>
          </cell>
          <cell r="CM93">
            <v>0</v>
          </cell>
          <cell r="CN93">
            <v>0</v>
          </cell>
          <cell r="CO93">
            <v>0</v>
          </cell>
          <cell r="CP93">
            <v>23.768383350000001</v>
          </cell>
          <cell r="CQ93" t="str">
            <v/>
          </cell>
          <cell r="CR93" t="str">
            <v/>
          </cell>
          <cell r="CS93" t="str">
            <v/>
          </cell>
          <cell r="CT93" t="str">
            <v/>
          </cell>
          <cell r="CU93">
            <v>0</v>
          </cell>
          <cell r="CX93">
            <v>25.202999999999999</v>
          </cell>
          <cell r="CY93">
            <v>25.202999999999999</v>
          </cell>
          <cell r="CZ93">
            <v>0</v>
          </cell>
          <cell r="DA93">
            <v>0</v>
          </cell>
          <cell r="DB93">
            <v>0</v>
          </cell>
          <cell r="DE93">
            <v>25.203000000000003</v>
          </cell>
          <cell r="DG93">
            <v>16.901440189999999</v>
          </cell>
          <cell r="DH93">
            <v>16.901440189999999</v>
          </cell>
          <cell r="DI93">
            <v>0</v>
          </cell>
          <cell r="DJ93">
            <v>0</v>
          </cell>
          <cell r="DK93">
            <v>0</v>
          </cell>
          <cell r="DL93">
            <v>0</v>
          </cell>
          <cell r="DM93">
            <v>0</v>
          </cell>
          <cell r="DN93">
            <v>0</v>
          </cell>
          <cell r="DS93">
            <v>0</v>
          </cell>
          <cell r="DT93">
            <v>0</v>
          </cell>
          <cell r="DU93">
            <v>0</v>
          </cell>
          <cell r="DV93">
            <v>0</v>
          </cell>
          <cell r="DW93">
            <v>0</v>
          </cell>
          <cell r="DX93" t="str">
            <v/>
          </cell>
          <cell r="DY93" t="str">
            <v/>
          </cell>
          <cell r="DZ93" t="str">
            <v/>
          </cell>
          <cell r="EA93" t="str">
            <v/>
          </cell>
          <cell r="EB93">
            <v>0</v>
          </cell>
          <cell r="EC93">
            <v>16.901440190000002</v>
          </cell>
          <cell r="ED93">
            <v>16.901440190000002</v>
          </cell>
          <cell r="EE93">
            <v>0</v>
          </cell>
          <cell r="EF93">
            <v>0</v>
          </cell>
          <cell r="EG93">
            <v>0</v>
          </cell>
          <cell r="EH93">
            <v>0</v>
          </cell>
          <cell r="EI93">
            <v>0</v>
          </cell>
          <cell r="EJ93">
            <v>0</v>
          </cell>
          <cell r="EK93">
            <v>0</v>
          </cell>
          <cell r="EL93">
            <v>0</v>
          </cell>
          <cell r="EM93">
            <v>16.901440190000002</v>
          </cell>
          <cell r="EN93">
            <v>16.901440190000002</v>
          </cell>
          <cell r="EO93">
            <v>0</v>
          </cell>
          <cell r="EP93">
            <v>0</v>
          </cell>
          <cell r="EQ93">
            <v>0</v>
          </cell>
          <cell r="ER93">
            <v>16.901440190000002</v>
          </cell>
          <cell r="ES93">
            <v>0</v>
          </cell>
          <cell r="ET93">
            <v>0</v>
          </cell>
          <cell r="EU93">
            <v>0</v>
          </cell>
          <cell r="EV93">
            <v>0</v>
          </cell>
          <cell r="EW93">
            <v>0</v>
          </cell>
          <cell r="EX93">
            <v>0</v>
          </cell>
          <cell r="EY93">
            <v>0</v>
          </cell>
          <cell r="EZ93">
            <v>0</v>
          </cell>
          <cell r="FA93">
            <v>0</v>
          </cell>
          <cell r="FB93">
            <v>16.901440190000002</v>
          </cell>
          <cell r="FC93">
            <v>16.901440190000002</v>
          </cell>
          <cell r="FD93">
            <v>0</v>
          </cell>
          <cell r="FE93">
            <v>0</v>
          </cell>
          <cell r="FF93">
            <v>0</v>
          </cell>
          <cell r="FG93" t="str">
            <v/>
          </cell>
          <cell r="FH93" t="str">
            <v/>
          </cell>
          <cell r="FI93" t="str">
            <v/>
          </cell>
          <cell r="FJ93" t="str">
            <v/>
          </cell>
          <cell r="FK93">
            <v>0</v>
          </cell>
          <cell r="FN93">
            <v>25.202999999999999</v>
          </cell>
          <cell r="FO93">
            <v>0</v>
          </cell>
          <cell r="FP93">
            <v>0</v>
          </cell>
          <cell r="FQ93">
            <v>0</v>
          </cell>
          <cell r="FR93">
            <v>0</v>
          </cell>
          <cell r="FS93">
            <v>0</v>
          </cell>
          <cell r="FT93">
            <v>0</v>
          </cell>
          <cell r="FU93">
            <v>0</v>
          </cell>
          <cell r="FV93">
            <v>1</v>
          </cell>
          <cell r="FW93">
            <v>0</v>
          </cell>
          <cell r="FX93">
            <v>1</v>
          </cell>
          <cell r="FZ93">
            <v>0</v>
          </cell>
          <cell r="GA93">
            <v>0</v>
          </cell>
          <cell r="GB93">
            <v>0</v>
          </cell>
          <cell r="GC93">
            <v>0</v>
          </cell>
          <cell r="GD93">
            <v>0</v>
          </cell>
          <cell r="GE93">
            <v>0</v>
          </cell>
          <cell r="GF93">
            <v>0</v>
          </cell>
          <cell r="GG93">
            <v>0</v>
          </cell>
          <cell r="GH93">
            <v>0</v>
          </cell>
          <cell r="GI93">
            <v>0</v>
          </cell>
          <cell r="GJ93">
            <v>0</v>
          </cell>
          <cell r="GK93">
            <v>0</v>
          </cell>
          <cell r="GL93">
            <v>0</v>
          </cell>
          <cell r="GM93">
            <v>0</v>
          </cell>
          <cell r="GN93">
            <v>0</v>
          </cell>
          <cell r="GO93">
            <v>0</v>
          </cell>
          <cell r="GP93">
            <v>0</v>
          </cell>
          <cell r="GQ93">
            <v>0</v>
          </cell>
          <cell r="GR93">
            <v>0</v>
          </cell>
          <cell r="GS93">
            <v>0</v>
          </cell>
          <cell r="GT93">
            <v>0</v>
          </cell>
          <cell r="GU93">
            <v>0</v>
          </cell>
          <cell r="GV93">
            <v>0</v>
          </cell>
          <cell r="GW93">
            <v>0</v>
          </cell>
          <cell r="GX93">
            <v>0</v>
          </cell>
          <cell r="GY93">
            <v>0</v>
          </cell>
          <cell r="GZ93">
            <v>0</v>
          </cell>
          <cell r="HA93">
            <v>0</v>
          </cell>
          <cell r="HB93">
            <v>0</v>
          </cell>
          <cell r="HC93">
            <v>0</v>
          </cell>
          <cell r="HD93">
            <v>0</v>
          </cell>
          <cell r="HE93">
            <v>0</v>
          </cell>
          <cell r="HF93">
            <v>0</v>
          </cell>
          <cell r="HG93">
            <v>0</v>
          </cell>
          <cell r="HH93">
            <v>0</v>
          </cell>
          <cell r="HI93">
            <v>0</v>
          </cell>
          <cell r="HJ93">
            <v>0</v>
          </cell>
          <cell r="HK93">
            <v>0</v>
          </cell>
          <cell r="HL93">
            <v>0</v>
          </cell>
          <cell r="HM93">
            <v>0</v>
          </cell>
          <cell r="HN93">
            <v>0</v>
          </cell>
          <cell r="HO93">
            <v>0</v>
          </cell>
          <cell r="HP93">
            <v>0</v>
          </cell>
          <cell r="HQ93">
            <v>0</v>
          </cell>
          <cell r="HR93">
            <v>0</v>
          </cell>
          <cell r="HS93">
            <v>0</v>
          </cell>
          <cell r="HT93">
            <v>0</v>
          </cell>
          <cell r="HU93">
            <v>0</v>
          </cell>
          <cell r="HV93">
            <v>0</v>
          </cell>
          <cell r="HW93">
            <v>0</v>
          </cell>
          <cell r="HX93">
            <v>0</v>
          </cell>
          <cell r="HY93">
            <v>0</v>
          </cell>
          <cell r="HZ93">
            <v>0</v>
          </cell>
          <cell r="IA93">
            <v>0</v>
          </cell>
          <cell r="IB93">
            <v>0</v>
          </cell>
          <cell r="IC93">
            <v>0</v>
          </cell>
          <cell r="ID93">
            <v>0</v>
          </cell>
          <cell r="IE93">
            <v>0</v>
          </cell>
          <cell r="IF93">
            <v>0</v>
          </cell>
          <cell r="IG93">
            <v>0</v>
          </cell>
          <cell r="IH93">
            <v>0</v>
          </cell>
          <cell r="II93">
            <v>0</v>
          </cell>
          <cell r="IJ93">
            <v>0</v>
          </cell>
          <cell r="IK93">
            <v>0</v>
          </cell>
          <cell r="IL93">
            <v>0</v>
          </cell>
          <cell r="IM93">
            <v>0</v>
          </cell>
          <cell r="IN93">
            <v>0</v>
          </cell>
          <cell r="IO93">
            <v>0</v>
          </cell>
          <cell r="IP93">
            <v>0</v>
          </cell>
          <cell r="IQ93">
            <v>0</v>
          </cell>
          <cell r="IR93">
            <v>0</v>
          </cell>
          <cell r="IS93">
            <v>0</v>
          </cell>
          <cell r="IT93">
            <v>0</v>
          </cell>
          <cell r="IU93">
            <v>0</v>
          </cell>
          <cell r="IV93">
            <v>0</v>
          </cell>
          <cell r="IW93">
            <v>0</v>
          </cell>
          <cell r="IX93">
            <v>0</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v>0</v>
          </cell>
          <cell r="LR93">
            <v>0</v>
          </cell>
          <cell r="LS93">
            <v>0</v>
          </cell>
          <cell r="LT93">
            <v>0</v>
          </cell>
          <cell r="LU93">
            <v>0</v>
          </cell>
          <cell r="LX93">
            <v>0</v>
          </cell>
          <cell r="LY93">
            <v>0</v>
          </cell>
          <cell r="LZ93">
            <v>0</v>
          </cell>
          <cell r="MA93">
            <v>0</v>
          </cell>
          <cell r="MB93">
            <v>0</v>
          </cell>
          <cell r="MC93">
            <v>0</v>
          </cell>
          <cell r="MD93">
            <v>0</v>
          </cell>
          <cell r="ME93">
            <v>0</v>
          </cell>
          <cell r="MF93">
            <v>0</v>
          </cell>
          <cell r="MG93">
            <v>0</v>
          </cell>
          <cell r="MH93">
            <v>0</v>
          </cell>
          <cell r="MI93">
            <v>0</v>
          </cell>
          <cell r="MJ93">
            <v>0</v>
          </cell>
          <cell r="MK93">
            <v>0</v>
          </cell>
          <cell r="ML93">
            <v>0</v>
          </cell>
          <cell r="MM93">
            <v>0</v>
          </cell>
          <cell r="MN93">
            <v>0</v>
          </cell>
          <cell r="MO93">
            <v>0</v>
          </cell>
          <cell r="MP93">
            <v>0</v>
          </cell>
          <cell r="MQ93">
            <v>0</v>
          </cell>
          <cell r="MR93">
            <v>0</v>
          </cell>
          <cell r="MS93">
            <v>0</v>
          </cell>
          <cell r="MT93">
            <v>0</v>
          </cell>
          <cell r="MU93">
            <v>0</v>
          </cell>
          <cell r="MV93">
            <v>0</v>
          </cell>
          <cell r="MW93">
            <v>0</v>
          </cell>
          <cell r="MX93">
            <v>0</v>
          </cell>
          <cell r="MY93">
            <v>0</v>
          </cell>
          <cell r="MZ93">
            <v>0</v>
          </cell>
          <cell r="NA93">
            <v>0</v>
          </cell>
          <cell r="NB93">
            <v>0</v>
          </cell>
          <cell r="NC93">
            <v>0</v>
          </cell>
          <cell r="ND93">
            <v>0</v>
          </cell>
          <cell r="NE93">
            <v>0</v>
          </cell>
          <cell r="NF93">
            <v>0</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2020</v>
          </cell>
          <cell r="OM93">
            <v>2022</v>
          </cell>
          <cell r="ON93">
            <v>2023</v>
          </cell>
          <cell r="OO93">
            <v>2023</v>
          </cell>
          <cell r="OP93" t="str">
            <v>п</v>
          </cell>
          <cell r="OR93" t="str">
            <v>нд</v>
          </cell>
          <cell r="OT93">
            <v>30.243599997999997</v>
          </cell>
        </row>
        <row r="94">
          <cell r="A94" t="str">
            <v>K_Che290</v>
          </cell>
          <cell r="B94" t="str">
            <v>1.1.6</v>
          </cell>
          <cell r="C94" t="str">
            <v>Проведение предпроектного обследования и разработка проектно-сметной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2020-2024 годы</v>
          </cell>
          <cell r="D94" t="str">
            <v>K_Che290</v>
          </cell>
          <cell r="E94">
            <v>16.089996006</v>
          </cell>
          <cell r="H94">
            <v>16.089995999999999</v>
          </cell>
          <cell r="J94">
            <v>11.934123456</v>
          </cell>
          <cell r="K94">
            <v>10.344217556</v>
          </cell>
          <cell r="L94">
            <v>1.5899059</v>
          </cell>
          <cell r="M94">
            <v>0</v>
          </cell>
          <cell r="N94">
            <v>0</v>
          </cell>
          <cell r="O94">
            <v>0</v>
          </cell>
          <cell r="P94">
            <v>0</v>
          </cell>
          <cell r="Q94">
            <v>1.5899059</v>
          </cell>
          <cell r="R94">
            <v>1.9057112180251714</v>
          </cell>
          <cell r="S94">
            <v>0</v>
          </cell>
          <cell r="T94">
            <v>0</v>
          </cell>
          <cell r="U94">
            <v>0</v>
          </cell>
          <cell r="V94">
            <v>0</v>
          </cell>
          <cell r="W94">
            <v>1.9057112180251714</v>
          </cell>
          <cell r="X94">
            <v>1.9057112180251714</v>
          </cell>
          <cell r="Y94">
            <v>0</v>
          </cell>
          <cell r="Z94">
            <v>0</v>
          </cell>
          <cell r="AA94">
            <v>0</v>
          </cell>
          <cell r="AB94">
            <v>0</v>
          </cell>
          <cell r="AC94">
            <v>1.9057112180251714</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1</v>
          </cell>
          <cell r="BC94" t="str">
            <v/>
          </cell>
          <cell r="BD94" t="str">
            <v/>
          </cell>
          <cell r="BE94" t="str">
            <v/>
          </cell>
          <cell r="BF94" t="str">
            <v>1</v>
          </cell>
          <cell r="BG94">
            <v>10.34421755</v>
          </cell>
          <cell r="BH94">
            <v>0</v>
          </cell>
          <cell r="BI94">
            <v>0</v>
          </cell>
          <cell r="BJ94">
            <v>0</v>
          </cell>
          <cell r="BK94">
            <v>0</v>
          </cell>
          <cell r="BL94">
            <v>10.34421755</v>
          </cell>
          <cell r="BM94">
            <v>0</v>
          </cell>
          <cell r="BN94">
            <v>0</v>
          </cell>
          <cell r="BO94">
            <v>0</v>
          </cell>
          <cell r="BP94">
            <v>0</v>
          </cell>
          <cell r="BQ94">
            <v>0</v>
          </cell>
          <cell r="BR94">
            <v>0</v>
          </cell>
          <cell r="BS94">
            <v>10.34421755</v>
          </cell>
          <cell r="BT94">
            <v>0</v>
          </cell>
          <cell r="BU94">
            <v>0</v>
          </cell>
          <cell r="BV94">
            <v>0</v>
          </cell>
          <cell r="BW94">
            <v>0</v>
          </cell>
          <cell r="BX94">
            <v>10.34421755</v>
          </cell>
          <cell r="BY94">
            <v>0</v>
          </cell>
          <cell r="BZ94">
            <v>0</v>
          </cell>
          <cell r="CA94">
            <v>0</v>
          </cell>
          <cell r="CB94">
            <v>0</v>
          </cell>
          <cell r="CC94">
            <v>0</v>
          </cell>
          <cell r="CD94">
            <v>0</v>
          </cell>
          <cell r="CE94">
            <v>0</v>
          </cell>
          <cell r="CF94">
            <v>0</v>
          </cell>
          <cell r="CG94">
            <v>0</v>
          </cell>
          <cell r="CH94">
            <v>0</v>
          </cell>
          <cell r="CI94">
            <v>0</v>
          </cell>
          <cell r="CJ94">
            <v>0</v>
          </cell>
          <cell r="CK94">
            <v>10.34421755</v>
          </cell>
          <cell r="CL94">
            <v>0</v>
          </cell>
          <cell r="CM94">
            <v>0</v>
          </cell>
          <cell r="CN94">
            <v>0</v>
          </cell>
          <cell r="CO94">
            <v>0</v>
          </cell>
          <cell r="CP94">
            <v>10.34421755</v>
          </cell>
          <cell r="CQ94" t="str">
            <v/>
          </cell>
          <cell r="CR94" t="str">
            <v/>
          </cell>
          <cell r="CS94" t="str">
            <v/>
          </cell>
          <cell r="CT94" t="str">
            <v/>
          </cell>
          <cell r="CU94">
            <v>0</v>
          </cell>
          <cell r="CX94">
            <v>13.408329999999999</v>
          </cell>
          <cell r="CY94">
            <v>13.408329999999999</v>
          </cell>
          <cell r="CZ94">
            <v>0</v>
          </cell>
          <cell r="DA94">
            <v>0</v>
          </cell>
          <cell r="DB94">
            <v>0</v>
          </cell>
          <cell r="DE94">
            <v>13.408329989999999</v>
          </cell>
          <cell r="DG94">
            <v>6.0419473799999999</v>
          </cell>
          <cell r="DH94">
            <v>6.0419473799999999</v>
          </cell>
          <cell r="DI94">
            <v>0</v>
          </cell>
          <cell r="DJ94">
            <v>0</v>
          </cell>
          <cell r="DK94">
            <v>0</v>
          </cell>
          <cell r="DL94">
            <v>0</v>
          </cell>
          <cell r="DM94">
            <v>0</v>
          </cell>
          <cell r="DN94">
            <v>0</v>
          </cell>
          <cell r="DS94">
            <v>0</v>
          </cell>
          <cell r="DT94">
            <v>0</v>
          </cell>
          <cell r="DU94">
            <v>0</v>
          </cell>
          <cell r="DV94">
            <v>0</v>
          </cell>
          <cell r="DW94">
            <v>0</v>
          </cell>
          <cell r="DX94" t="str">
            <v/>
          </cell>
          <cell r="DY94" t="str">
            <v/>
          </cell>
          <cell r="DZ94" t="str">
            <v/>
          </cell>
          <cell r="EA94" t="str">
            <v/>
          </cell>
          <cell r="EB94">
            <v>0</v>
          </cell>
          <cell r="EC94">
            <v>6.0419473699999999</v>
          </cell>
          <cell r="ED94">
            <v>6.0419473699999999</v>
          </cell>
          <cell r="EE94">
            <v>0</v>
          </cell>
          <cell r="EF94">
            <v>0</v>
          </cell>
          <cell r="EG94">
            <v>0</v>
          </cell>
          <cell r="EH94">
            <v>0</v>
          </cell>
          <cell r="EI94">
            <v>0</v>
          </cell>
          <cell r="EJ94">
            <v>0</v>
          </cell>
          <cell r="EK94">
            <v>0</v>
          </cell>
          <cell r="EL94">
            <v>0</v>
          </cell>
          <cell r="EM94">
            <v>6.0419473699999999</v>
          </cell>
          <cell r="EN94">
            <v>6.0419473699999999</v>
          </cell>
          <cell r="EO94">
            <v>0</v>
          </cell>
          <cell r="EP94">
            <v>0</v>
          </cell>
          <cell r="EQ94">
            <v>0</v>
          </cell>
          <cell r="ER94">
            <v>6.0419473699999999</v>
          </cell>
          <cell r="ES94">
            <v>0</v>
          </cell>
          <cell r="ET94">
            <v>0</v>
          </cell>
          <cell r="EU94">
            <v>0</v>
          </cell>
          <cell r="EV94">
            <v>0</v>
          </cell>
          <cell r="EW94">
            <v>0</v>
          </cell>
          <cell r="EX94">
            <v>0</v>
          </cell>
          <cell r="EY94">
            <v>0</v>
          </cell>
          <cell r="EZ94">
            <v>0</v>
          </cell>
          <cell r="FA94">
            <v>0</v>
          </cell>
          <cell r="FB94">
            <v>6.0419473699999999</v>
          </cell>
          <cell r="FC94">
            <v>6.0419473699999999</v>
          </cell>
          <cell r="FD94">
            <v>0</v>
          </cell>
          <cell r="FE94">
            <v>0</v>
          </cell>
          <cell r="FF94">
            <v>0</v>
          </cell>
          <cell r="FG94" t="str">
            <v/>
          </cell>
          <cell r="FH94" t="str">
            <v/>
          </cell>
          <cell r="FI94" t="str">
            <v/>
          </cell>
          <cell r="FJ94" t="str">
            <v/>
          </cell>
          <cell r="FK94">
            <v>0</v>
          </cell>
          <cell r="FN94">
            <v>13.408329999999999</v>
          </cell>
          <cell r="FO94">
            <v>0</v>
          </cell>
          <cell r="FP94">
            <v>0</v>
          </cell>
          <cell r="FQ94">
            <v>0</v>
          </cell>
          <cell r="FR94">
            <v>0</v>
          </cell>
          <cell r="FS94">
            <v>0</v>
          </cell>
          <cell r="FT94">
            <v>0</v>
          </cell>
          <cell r="FU94">
            <v>0</v>
          </cell>
          <cell r="FV94">
            <v>1</v>
          </cell>
          <cell r="FW94">
            <v>0</v>
          </cell>
          <cell r="FX94">
            <v>1</v>
          </cell>
          <cell r="FZ94">
            <v>0</v>
          </cell>
          <cell r="GA94">
            <v>0</v>
          </cell>
          <cell r="GB94">
            <v>0</v>
          </cell>
          <cell r="GC94">
            <v>0</v>
          </cell>
          <cell r="GD94">
            <v>0</v>
          </cell>
          <cell r="GE94">
            <v>0</v>
          </cell>
          <cell r="GF94">
            <v>0</v>
          </cell>
          <cell r="GG94">
            <v>0</v>
          </cell>
          <cell r="GH94">
            <v>0</v>
          </cell>
          <cell r="GI94">
            <v>0</v>
          </cell>
          <cell r="GJ94">
            <v>0</v>
          </cell>
          <cell r="GK94">
            <v>0</v>
          </cell>
          <cell r="GL94">
            <v>0</v>
          </cell>
          <cell r="GM94">
            <v>0</v>
          </cell>
          <cell r="GN94">
            <v>0</v>
          </cell>
          <cell r="GO94">
            <v>0</v>
          </cell>
          <cell r="GP94">
            <v>0</v>
          </cell>
          <cell r="GQ94">
            <v>0</v>
          </cell>
          <cell r="GR94">
            <v>0</v>
          </cell>
          <cell r="GS94">
            <v>0</v>
          </cell>
          <cell r="GT94">
            <v>0</v>
          </cell>
          <cell r="GU94">
            <v>0</v>
          </cell>
          <cell r="GV94">
            <v>0</v>
          </cell>
          <cell r="GW94">
            <v>0</v>
          </cell>
          <cell r="GX94">
            <v>0</v>
          </cell>
          <cell r="GY94">
            <v>0</v>
          </cell>
          <cell r="GZ94">
            <v>0</v>
          </cell>
          <cell r="HA94">
            <v>0</v>
          </cell>
          <cell r="HB94">
            <v>0</v>
          </cell>
          <cell r="HC94">
            <v>0</v>
          </cell>
          <cell r="HD94">
            <v>0</v>
          </cell>
          <cell r="HE94">
            <v>0</v>
          </cell>
          <cell r="HF94">
            <v>0</v>
          </cell>
          <cell r="HG94">
            <v>0</v>
          </cell>
          <cell r="HH94">
            <v>0</v>
          </cell>
          <cell r="HI94">
            <v>0</v>
          </cell>
          <cell r="HJ94">
            <v>0</v>
          </cell>
          <cell r="HK94">
            <v>0</v>
          </cell>
          <cell r="HL94">
            <v>0</v>
          </cell>
          <cell r="HM94">
            <v>0</v>
          </cell>
          <cell r="HN94">
            <v>0</v>
          </cell>
          <cell r="HO94">
            <v>0</v>
          </cell>
          <cell r="HP94">
            <v>0</v>
          </cell>
          <cell r="HQ94">
            <v>0</v>
          </cell>
          <cell r="HR94">
            <v>0</v>
          </cell>
          <cell r="HS94">
            <v>0</v>
          </cell>
          <cell r="HT94">
            <v>0</v>
          </cell>
          <cell r="HU94">
            <v>0</v>
          </cell>
          <cell r="HV94">
            <v>0</v>
          </cell>
          <cell r="HW94">
            <v>0</v>
          </cell>
          <cell r="HX94">
            <v>0</v>
          </cell>
          <cell r="HY94">
            <v>0</v>
          </cell>
          <cell r="HZ94">
            <v>0</v>
          </cell>
          <cell r="IA94">
            <v>0</v>
          </cell>
          <cell r="IB94">
            <v>0</v>
          </cell>
          <cell r="IC94">
            <v>0</v>
          </cell>
          <cell r="ID94">
            <v>0</v>
          </cell>
          <cell r="IE94">
            <v>0</v>
          </cell>
          <cell r="IF94">
            <v>0</v>
          </cell>
          <cell r="IG94">
            <v>0</v>
          </cell>
          <cell r="IH94">
            <v>0</v>
          </cell>
          <cell r="II94">
            <v>0</v>
          </cell>
          <cell r="IJ94">
            <v>0</v>
          </cell>
          <cell r="IK94">
            <v>0</v>
          </cell>
          <cell r="IL94">
            <v>0</v>
          </cell>
          <cell r="IM94">
            <v>0</v>
          </cell>
          <cell r="IN94">
            <v>0</v>
          </cell>
          <cell r="IO94">
            <v>0</v>
          </cell>
          <cell r="IP94">
            <v>0</v>
          </cell>
          <cell r="IQ94">
            <v>0</v>
          </cell>
          <cell r="IR94">
            <v>0</v>
          </cell>
          <cell r="IS94">
            <v>0</v>
          </cell>
          <cell r="IT94">
            <v>0</v>
          </cell>
          <cell r="IU94">
            <v>0</v>
          </cell>
          <cell r="IV94">
            <v>0</v>
          </cell>
          <cell r="IW94">
            <v>0</v>
          </cell>
          <cell r="IX94">
            <v>0</v>
          </cell>
          <cell r="IY94">
            <v>0</v>
          </cell>
          <cell r="IZ94">
            <v>0</v>
          </cell>
          <cell r="JA94">
            <v>0</v>
          </cell>
          <cell r="JB94">
            <v>0</v>
          </cell>
          <cell r="JC94">
            <v>0</v>
          </cell>
          <cell r="JD94">
            <v>0</v>
          </cell>
          <cell r="JE94">
            <v>0</v>
          </cell>
          <cell r="JF94">
            <v>0</v>
          </cell>
          <cell r="JG94">
            <v>0</v>
          </cell>
          <cell r="JH94">
            <v>0</v>
          </cell>
          <cell r="JI94">
            <v>0</v>
          </cell>
          <cell r="JJ94">
            <v>0</v>
          </cell>
          <cell r="JK94">
            <v>0</v>
          </cell>
          <cell r="JL94">
            <v>0</v>
          </cell>
          <cell r="JM94">
            <v>0</v>
          </cell>
          <cell r="JN94">
            <v>0</v>
          </cell>
          <cell r="JO94">
            <v>0</v>
          </cell>
          <cell r="JP94">
            <v>0</v>
          </cell>
          <cell r="JQ94">
            <v>0</v>
          </cell>
          <cell r="JR94">
            <v>0</v>
          </cell>
          <cell r="JS94">
            <v>0</v>
          </cell>
          <cell r="JT94">
            <v>0</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v>0</v>
          </cell>
          <cell r="LR94">
            <v>0</v>
          </cell>
          <cell r="LS94">
            <v>0</v>
          </cell>
          <cell r="LT94">
            <v>0</v>
          </cell>
          <cell r="LU94">
            <v>0</v>
          </cell>
          <cell r="LX94">
            <v>0</v>
          </cell>
          <cell r="LY94">
            <v>0</v>
          </cell>
          <cell r="LZ94">
            <v>0</v>
          </cell>
          <cell r="MA94">
            <v>0</v>
          </cell>
          <cell r="MB94">
            <v>0</v>
          </cell>
          <cell r="MC94">
            <v>0</v>
          </cell>
          <cell r="MD94">
            <v>0</v>
          </cell>
          <cell r="ME94">
            <v>0</v>
          </cell>
          <cell r="MF94">
            <v>0</v>
          </cell>
          <cell r="MG94">
            <v>0</v>
          </cell>
          <cell r="MH94">
            <v>0</v>
          </cell>
          <cell r="MI94">
            <v>0</v>
          </cell>
          <cell r="MJ94">
            <v>0</v>
          </cell>
          <cell r="MK94">
            <v>0</v>
          </cell>
          <cell r="ML94">
            <v>0</v>
          </cell>
          <cell r="MM94">
            <v>0</v>
          </cell>
          <cell r="MN94">
            <v>0</v>
          </cell>
          <cell r="MO94">
            <v>0</v>
          </cell>
          <cell r="MP94">
            <v>0</v>
          </cell>
          <cell r="MQ94">
            <v>0</v>
          </cell>
          <cell r="MR94">
            <v>0</v>
          </cell>
          <cell r="MS94">
            <v>0</v>
          </cell>
          <cell r="MT94">
            <v>0</v>
          </cell>
          <cell r="MU94">
            <v>0</v>
          </cell>
          <cell r="MV94">
            <v>0</v>
          </cell>
          <cell r="MW94">
            <v>0</v>
          </cell>
          <cell r="MX94">
            <v>0</v>
          </cell>
          <cell r="MY94">
            <v>0</v>
          </cell>
          <cell r="MZ94">
            <v>0</v>
          </cell>
          <cell r="NA94">
            <v>0</v>
          </cell>
          <cell r="NB94">
            <v>0</v>
          </cell>
          <cell r="NC94">
            <v>0</v>
          </cell>
          <cell r="ND94">
            <v>0</v>
          </cell>
          <cell r="NE94">
            <v>0</v>
          </cell>
          <cell r="NF94">
            <v>0</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2020</v>
          </cell>
          <cell r="OM94">
            <v>2022</v>
          </cell>
          <cell r="ON94">
            <v>2023</v>
          </cell>
          <cell r="OO94">
            <v>2023</v>
          </cell>
          <cell r="OP94" t="str">
            <v>п</v>
          </cell>
          <cell r="OR94" t="str">
            <v>нд</v>
          </cell>
          <cell r="OT94">
            <v>16.089996006</v>
          </cell>
        </row>
        <row r="95">
          <cell r="A95" t="str">
            <v>K_Che292</v>
          </cell>
          <cell r="B95" t="str">
            <v>1.1.6</v>
          </cell>
          <cell r="C95" t="str">
            <v>Проведение предпроектного обследования и разработка проектно-сметной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2020-2024 годы</v>
          </cell>
          <cell r="D95" t="str">
            <v>K_Che292</v>
          </cell>
          <cell r="E95">
            <v>33.642003026000005</v>
          </cell>
          <cell r="H95">
            <v>22.880004</v>
          </cell>
          <cell r="J95">
            <v>30.989613186000007</v>
          </cell>
          <cell r="K95">
            <v>26.768335676000007</v>
          </cell>
          <cell r="L95">
            <v>4.2212775100000002</v>
          </cell>
          <cell r="M95">
            <v>0</v>
          </cell>
          <cell r="N95">
            <v>0</v>
          </cell>
          <cell r="O95">
            <v>0</v>
          </cell>
          <cell r="P95">
            <v>0</v>
          </cell>
          <cell r="Q95">
            <v>4.2212775100000002</v>
          </cell>
          <cell r="R95">
            <v>25.415987905387361</v>
          </cell>
          <cell r="S95">
            <v>0</v>
          </cell>
          <cell r="T95">
            <v>0</v>
          </cell>
          <cell r="U95">
            <v>0</v>
          </cell>
          <cell r="V95">
            <v>0</v>
          </cell>
          <cell r="W95">
            <v>25.415987905387361</v>
          </cell>
          <cell r="X95">
            <v>25.415987905387361</v>
          </cell>
          <cell r="Y95">
            <v>0</v>
          </cell>
          <cell r="Z95">
            <v>0</v>
          </cell>
          <cell r="AA95">
            <v>0</v>
          </cell>
          <cell r="AB95">
            <v>0</v>
          </cell>
          <cell r="AC95">
            <v>25.415987905387361</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v>1</v>
          </cell>
          <cell r="BC95" t="str">
            <v/>
          </cell>
          <cell r="BD95" t="str">
            <v/>
          </cell>
          <cell r="BE95" t="str">
            <v/>
          </cell>
          <cell r="BF95" t="str">
            <v>1</v>
          </cell>
          <cell r="BG95">
            <v>16.006336650000001</v>
          </cell>
          <cell r="BH95">
            <v>0</v>
          </cell>
          <cell r="BI95">
            <v>0</v>
          </cell>
          <cell r="BJ95">
            <v>0</v>
          </cell>
          <cell r="BK95">
            <v>0</v>
          </cell>
          <cell r="BL95">
            <v>16.006336650000001</v>
          </cell>
          <cell r="BM95">
            <v>0</v>
          </cell>
          <cell r="BN95">
            <v>0</v>
          </cell>
          <cell r="BO95">
            <v>0</v>
          </cell>
          <cell r="BP95">
            <v>0</v>
          </cell>
          <cell r="BQ95">
            <v>0</v>
          </cell>
          <cell r="BR95">
            <v>0</v>
          </cell>
          <cell r="BS95">
            <v>16.006336650000001</v>
          </cell>
          <cell r="BT95">
            <v>0</v>
          </cell>
          <cell r="BU95">
            <v>0</v>
          </cell>
          <cell r="BV95">
            <v>0</v>
          </cell>
          <cell r="BW95">
            <v>0</v>
          </cell>
          <cell r="BX95">
            <v>16.006336650000001</v>
          </cell>
          <cell r="BY95">
            <v>0</v>
          </cell>
          <cell r="BZ95">
            <v>0</v>
          </cell>
          <cell r="CA95">
            <v>0</v>
          </cell>
          <cell r="CB95">
            <v>0</v>
          </cell>
          <cell r="CC95">
            <v>0</v>
          </cell>
          <cell r="CD95">
            <v>0</v>
          </cell>
          <cell r="CE95">
            <v>0</v>
          </cell>
          <cell r="CF95">
            <v>0</v>
          </cell>
          <cell r="CG95">
            <v>0</v>
          </cell>
          <cell r="CH95">
            <v>0</v>
          </cell>
          <cell r="CI95">
            <v>0</v>
          </cell>
          <cell r="CJ95">
            <v>0</v>
          </cell>
          <cell r="CK95">
            <v>16.006336650000001</v>
          </cell>
          <cell r="CL95">
            <v>0</v>
          </cell>
          <cell r="CM95">
            <v>0</v>
          </cell>
          <cell r="CN95">
            <v>0</v>
          </cell>
          <cell r="CO95">
            <v>0</v>
          </cell>
          <cell r="CP95">
            <v>16.006336650000001</v>
          </cell>
          <cell r="CQ95" t="str">
            <v/>
          </cell>
          <cell r="CR95" t="str">
            <v/>
          </cell>
          <cell r="CS95" t="str">
            <v/>
          </cell>
          <cell r="CT95" t="str">
            <v/>
          </cell>
          <cell r="CU95">
            <v>0</v>
          </cell>
          <cell r="CX95">
            <v>28.035002519999999</v>
          </cell>
          <cell r="CY95">
            <v>28.035002519999999</v>
          </cell>
          <cell r="CZ95">
            <v>0</v>
          </cell>
          <cell r="DA95">
            <v>0</v>
          </cell>
          <cell r="DB95">
            <v>0</v>
          </cell>
          <cell r="DE95">
            <v>19.066670000000002</v>
          </cell>
          <cell r="DG95">
            <v>19.222608479999998</v>
          </cell>
          <cell r="DH95">
            <v>19.222608479999998</v>
          </cell>
          <cell r="DI95">
            <v>0</v>
          </cell>
          <cell r="DJ95">
            <v>0</v>
          </cell>
          <cell r="DK95">
            <v>0</v>
          </cell>
          <cell r="DL95">
            <v>0</v>
          </cell>
          <cell r="DM95">
            <v>0</v>
          </cell>
          <cell r="DN95">
            <v>0</v>
          </cell>
          <cell r="DS95">
            <v>0</v>
          </cell>
          <cell r="DT95">
            <v>0</v>
          </cell>
          <cell r="DU95">
            <v>0</v>
          </cell>
          <cell r="DV95">
            <v>0</v>
          </cell>
          <cell r="DW95">
            <v>0</v>
          </cell>
          <cell r="DX95" t="str">
            <v/>
          </cell>
          <cell r="DY95">
            <v>2</v>
          </cell>
          <cell r="DZ95" t="str">
            <v/>
          </cell>
          <cell r="EA95" t="str">
            <v/>
          </cell>
          <cell r="EB95" t="str">
            <v>2</v>
          </cell>
          <cell r="EC95">
            <v>10.254275960000001</v>
          </cell>
          <cell r="ED95">
            <v>10.254275960000001</v>
          </cell>
          <cell r="EE95">
            <v>0</v>
          </cell>
          <cell r="EF95">
            <v>0</v>
          </cell>
          <cell r="EG95">
            <v>0</v>
          </cell>
          <cell r="EH95">
            <v>0</v>
          </cell>
          <cell r="EI95">
            <v>0</v>
          </cell>
          <cell r="EJ95">
            <v>0</v>
          </cell>
          <cell r="EK95">
            <v>0</v>
          </cell>
          <cell r="EL95">
            <v>0</v>
          </cell>
          <cell r="EM95">
            <v>10.254275960000001</v>
          </cell>
          <cell r="EN95">
            <v>10.254275960000001</v>
          </cell>
          <cell r="EO95">
            <v>0</v>
          </cell>
          <cell r="EP95">
            <v>0</v>
          </cell>
          <cell r="EQ95">
            <v>0</v>
          </cell>
          <cell r="ER95">
            <v>10.254275960000001</v>
          </cell>
          <cell r="ES95">
            <v>0</v>
          </cell>
          <cell r="ET95">
            <v>0</v>
          </cell>
          <cell r="EU95">
            <v>0</v>
          </cell>
          <cell r="EV95">
            <v>0</v>
          </cell>
          <cell r="EW95">
            <v>0</v>
          </cell>
          <cell r="EX95">
            <v>0</v>
          </cell>
          <cell r="EY95">
            <v>0</v>
          </cell>
          <cell r="EZ95">
            <v>0</v>
          </cell>
          <cell r="FA95">
            <v>0</v>
          </cell>
          <cell r="FB95">
            <v>10.254275960000001</v>
          </cell>
          <cell r="FC95">
            <v>10.254275960000001</v>
          </cell>
          <cell r="FD95">
            <v>0</v>
          </cell>
          <cell r="FE95">
            <v>0</v>
          </cell>
          <cell r="FF95">
            <v>0</v>
          </cell>
          <cell r="FG95" t="str">
            <v/>
          </cell>
          <cell r="FH95">
            <v>2</v>
          </cell>
          <cell r="FI95" t="str">
            <v/>
          </cell>
          <cell r="FJ95" t="str">
            <v/>
          </cell>
          <cell r="FK95" t="str">
            <v>2</v>
          </cell>
          <cell r="FN95">
            <v>28.035002519999999</v>
          </cell>
          <cell r="FO95">
            <v>0</v>
          </cell>
          <cell r="FP95">
            <v>0</v>
          </cell>
          <cell r="FQ95">
            <v>0</v>
          </cell>
          <cell r="FR95">
            <v>0</v>
          </cell>
          <cell r="FS95">
            <v>0</v>
          </cell>
          <cell r="FT95">
            <v>0</v>
          </cell>
          <cell r="FU95">
            <v>0</v>
          </cell>
          <cell r="FV95">
            <v>1</v>
          </cell>
          <cell r="FW95">
            <v>0</v>
          </cell>
          <cell r="FX95">
            <v>1</v>
          </cell>
          <cell r="FZ95">
            <v>0</v>
          </cell>
          <cell r="GA95">
            <v>0</v>
          </cell>
          <cell r="GB95">
            <v>0</v>
          </cell>
          <cell r="GC95">
            <v>0</v>
          </cell>
          <cell r="GD95">
            <v>0</v>
          </cell>
          <cell r="GE95">
            <v>0</v>
          </cell>
          <cell r="GF95">
            <v>0</v>
          </cell>
          <cell r="GG95">
            <v>0</v>
          </cell>
          <cell r="GH95">
            <v>0</v>
          </cell>
          <cell r="GI95">
            <v>0</v>
          </cell>
          <cell r="GJ95">
            <v>0</v>
          </cell>
          <cell r="GK95">
            <v>0</v>
          </cell>
          <cell r="GL95">
            <v>0</v>
          </cell>
          <cell r="GM95">
            <v>0</v>
          </cell>
          <cell r="GN95">
            <v>0</v>
          </cell>
          <cell r="GO95">
            <v>0</v>
          </cell>
          <cell r="GP95">
            <v>0</v>
          </cell>
          <cell r="GQ95">
            <v>0</v>
          </cell>
          <cell r="GR95">
            <v>0</v>
          </cell>
          <cell r="GS95">
            <v>0</v>
          </cell>
          <cell r="GT95">
            <v>0</v>
          </cell>
          <cell r="GU95">
            <v>0</v>
          </cell>
          <cell r="GV95">
            <v>0</v>
          </cell>
          <cell r="GW95">
            <v>0</v>
          </cell>
          <cell r="GX95">
            <v>0</v>
          </cell>
          <cell r="GY95">
            <v>0</v>
          </cell>
          <cell r="GZ95">
            <v>0</v>
          </cell>
          <cell r="HA95">
            <v>0</v>
          </cell>
          <cell r="HB95">
            <v>0</v>
          </cell>
          <cell r="HC95">
            <v>0</v>
          </cell>
          <cell r="HD95">
            <v>0</v>
          </cell>
          <cell r="HE95">
            <v>0</v>
          </cell>
          <cell r="HF95">
            <v>0</v>
          </cell>
          <cell r="HG95">
            <v>0</v>
          </cell>
          <cell r="HH95">
            <v>0</v>
          </cell>
          <cell r="HI95">
            <v>0</v>
          </cell>
          <cell r="HJ95">
            <v>0</v>
          </cell>
          <cell r="HK95">
            <v>0</v>
          </cell>
          <cell r="HL95">
            <v>0</v>
          </cell>
          <cell r="HM95">
            <v>0</v>
          </cell>
          <cell r="HN95">
            <v>0</v>
          </cell>
          <cell r="HO95">
            <v>0</v>
          </cell>
          <cell r="HP95">
            <v>0</v>
          </cell>
          <cell r="HQ95">
            <v>0</v>
          </cell>
          <cell r="HR95">
            <v>0</v>
          </cell>
          <cell r="HS95">
            <v>0</v>
          </cell>
          <cell r="HT95">
            <v>0</v>
          </cell>
          <cell r="HU95">
            <v>0</v>
          </cell>
          <cell r="HV95">
            <v>0</v>
          </cell>
          <cell r="HW95">
            <v>0</v>
          </cell>
          <cell r="HX95">
            <v>0</v>
          </cell>
          <cell r="HY95">
            <v>0</v>
          </cell>
          <cell r="HZ95">
            <v>0</v>
          </cell>
          <cell r="IA95">
            <v>0</v>
          </cell>
          <cell r="IB95">
            <v>0</v>
          </cell>
          <cell r="IC95">
            <v>0</v>
          </cell>
          <cell r="ID95">
            <v>0</v>
          </cell>
          <cell r="IE95">
            <v>0</v>
          </cell>
          <cell r="IF95">
            <v>0</v>
          </cell>
          <cell r="IG95">
            <v>0</v>
          </cell>
          <cell r="IH95">
            <v>0</v>
          </cell>
          <cell r="II95">
            <v>0</v>
          </cell>
          <cell r="IJ95">
            <v>0</v>
          </cell>
          <cell r="IK95">
            <v>0</v>
          </cell>
          <cell r="IL95">
            <v>0</v>
          </cell>
          <cell r="IM95">
            <v>0</v>
          </cell>
          <cell r="IN95">
            <v>0</v>
          </cell>
          <cell r="IO95">
            <v>0</v>
          </cell>
          <cell r="IP95">
            <v>0</v>
          </cell>
          <cell r="IQ95">
            <v>0</v>
          </cell>
          <cell r="IR95">
            <v>0</v>
          </cell>
          <cell r="IS95">
            <v>0</v>
          </cell>
          <cell r="IT95">
            <v>0</v>
          </cell>
          <cell r="IU95">
            <v>0</v>
          </cell>
          <cell r="IV95">
            <v>0</v>
          </cell>
          <cell r="IW95">
            <v>0</v>
          </cell>
          <cell r="IX95">
            <v>0</v>
          </cell>
          <cell r="IY95">
            <v>0</v>
          </cell>
          <cell r="IZ95">
            <v>0</v>
          </cell>
          <cell r="JA95">
            <v>0</v>
          </cell>
          <cell r="JB95">
            <v>0</v>
          </cell>
          <cell r="JC95">
            <v>0</v>
          </cell>
          <cell r="JD95">
            <v>0</v>
          </cell>
          <cell r="JE95">
            <v>0</v>
          </cell>
          <cell r="JF95">
            <v>0</v>
          </cell>
          <cell r="JG95">
            <v>0</v>
          </cell>
          <cell r="JH95">
            <v>0</v>
          </cell>
          <cell r="JI95">
            <v>0</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0</v>
          </cell>
          <cell r="KR95">
            <v>0</v>
          </cell>
          <cell r="KS95">
            <v>0</v>
          </cell>
          <cell r="KT95">
            <v>0</v>
          </cell>
          <cell r="KU95">
            <v>0</v>
          </cell>
          <cell r="KV95">
            <v>0</v>
          </cell>
          <cell r="KW95">
            <v>0</v>
          </cell>
          <cell r="KX95">
            <v>0</v>
          </cell>
          <cell r="KY95">
            <v>0</v>
          </cell>
          <cell r="KZ95">
            <v>0</v>
          </cell>
          <cell r="LA95">
            <v>0</v>
          </cell>
          <cell r="LB95">
            <v>0</v>
          </cell>
          <cell r="LC95">
            <v>0</v>
          </cell>
          <cell r="LD95">
            <v>0</v>
          </cell>
          <cell r="LE95">
            <v>0</v>
          </cell>
          <cell r="LF95">
            <v>0</v>
          </cell>
          <cell r="LG95">
            <v>0</v>
          </cell>
          <cell r="LH95">
            <v>0</v>
          </cell>
          <cell r="LI95">
            <v>0</v>
          </cell>
          <cell r="LJ95">
            <v>0</v>
          </cell>
          <cell r="LK95">
            <v>0</v>
          </cell>
          <cell r="LL95">
            <v>0</v>
          </cell>
          <cell r="LQ95">
            <v>0</v>
          </cell>
          <cell r="LR95">
            <v>0</v>
          </cell>
          <cell r="LS95">
            <v>0</v>
          </cell>
          <cell r="LT95">
            <v>0</v>
          </cell>
          <cell r="LU95">
            <v>0</v>
          </cell>
          <cell r="LX95">
            <v>0</v>
          </cell>
          <cell r="LY95">
            <v>0</v>
          </cell>
          <cell r="LZ95">
            <v>0</v>
          </cell>
          <cell r="MA95">
            <v>0</v>
          </cell>
          <cell r="MB95">
            <v>0</v>
          </cell>
          <cell r="MC95">
            <v>0</v>
          </cell>
          <cell r="MD95">
            <v>0</v>
          </cell>
          <cell r="ME95">
            <v>0</v>
          </cell>
          <cell r="MF95">
            <v>0</v>
          </cell>
          <cell r="MG95">
            <v>0</v>
          </cell>
          <cell r="MH95">
            <v>0</v>
          </cell>
          <cell r="MI95">
            <v>0</v>
          </cell>
          <cell r="MJ95">
            <v>0</v>
          </cell>
          <cell r="MK95">
            <v>0</v>
          </cell>
          <cell r="ML95">
            <v>0</v>
          </cell>
          <cell r="MM95">
            <v>0</v>
          </cell>
          <cell r="MN95">
            <v>0</v>
          </cell>
          <cell r="MO95">
            <v>0</v>
          </cell>
          <cell r="MP95">
            <v>0</v>
          </cell>
          <cell r="MQ95">
            <v>0</v>
          </cell>
          <cell r="MR95">
            <v>0</v>
          </cell>
          <cell r="MS95">
            <v>0</v>
          </cell>
          <cell r="MT95">
            <v>0</v>
          </cell>
          <cell r="MU95">
            <v>0</v>
          </cell>
          <cell r="MV95">
            <v>0</v>
          </cell>
          <cell r="MW95">
            <v>0</v>
          </cell>
          <cell r="MX95">
            <v>0</v>
          </cell>
          <cell r="MY95">
            <v>0</v>
          </cell>
          <cell r="MZ95">
            <v>0</v>
          </cell>
          <cell r="NA95">
            <v>0</v>
          </cell>
          <cell r="NB95">
            <v>0</v>
          </cell>
          <cell r="NC95">
            <v>0</v>
          </cell>
          <cell r="ND95">
            <v>0</v>
          </cell>
          <cell r="NE95">
            <v>0</v>
          </cell>
          <cell r="NF95">
            <v>0</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2020</v>
          </cell>
          <cell r="OM95">
            <v>2022</v>
          </cell>
          <cell r="ON95">
            <v>2023</v>
          </cell>
          <cell r="OO95">
            <v>2023</v>
          </cell>
          <cell r="OP95" t="str">
            <v>п</v>
          </cell>
          <cell r="OR95" t="str">
            <v>нд</v>
          </cell>
          <cell r="OT95">
            <v>33.642003026000005</v>
          </cell>
        </row>
        <row r="96">
          <cell r="A96" t="str">
            <v>K_Che291</v>
          </cell>
          <cell r="B96" t="str">
            <v>1.1.6</v>
          </cell>
          <cell r="C96" t="str">
            <v>Проведение предпроектного обследования и разработка проектно-сметной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2020-2024 годы</v>
          </cell>
          <cell r="D96" t="str">
            <v>K_Che291</v>
          </cell>
          <cell r="E96">
            <v>3.4400039980000003</v>
          </cell>
          <cell r="H96">
            <v>3.4400040000000001</v>
          </cell>
          <cell r="J96">
            <v>2.6146409480000004</v>
          </cell>
          <cell r="K96">
            <v>2.2969954280000002</v>
          </cell>
          <cell r="L96">
            <v>0.31764552000000001</v>
          </cell>
          <cell r="M96">
            <v>0</v>
          </cell>
          <cell r="N96">
            <v>0</v>
          </cell>
          <cell r="O96">
            <v>0</v>
          </cell>
          <cell r="P96">
            <v>0</v>
          </cell>
          <cell r="Q96">
            <v>0.31764552000000001</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t="str">
            <v/>
          </cell>
          <cell r="BC96" t="str">
            <v/>
          </cell>
          <cell r="BD96" t="str">
            <v/>
          </cell>
          <cell r="BE96" t="str">
            <v/>
          </cell>
          <cell r="BF96">
            <v>0</v>
          </cell>
          <cell r="BG96">
            <v>2.2969954299999999</v>
          </cell>
          <cell r="BH96">
            <v>0</v>
          </cell>
          <cell r="BI96">
            <v>0</v>
          </cell>
          <cell r="BJ96">
            <v>0</v>
          </cell>
          <cell r="BK96">
            <v>0</v>
          </cell>
          <cell r="BL96">
            <v>2.2969954299999999</v>
          </cell>
          <cell r="BM96">
            <v>0</v>
          </cell>
          <cell r="BN96">
            <v>0</v>
          </cell>
          <cell r="BO96">
            <v>0</v>
          </cell>
          <cell r="BP96">
            <v>0</v>
          </cell>
          <cell r="BQ96">
            <v>0</v>
          </cell>
          <cell r="BR96">
            <v>0</v>
          </cell>
          <cell r="BS96">
            <v>2.2969954299999999</v>
          </cell>
          <cell r="BT96">
            <v>0</v>
          </cell>
          <cell r="BU96">
            <v>0</v>
          </cell>
          <cell r="BV96">
            <v>0</v>
          </cell>
          <cell r="BW96">
            <v>0</v>
          </cell>
          <cell r="BX96">
            <v>2.2969954299999999</v>
          </cell>
          <cell r="BY96">
            <v>0</v>
          </cell>
          <cell r="BZ96">
            <v>0</v>
          </cell>
          <cell r="CA96">
            <v>0</v>
          </cell>
          <cell r="CB96">
            <v>0</v>
          </cell>
          <cell r="CC96">
            <v>0</v>
          </cell>
          <cell r="CD96">
            <v>0</v>
          </cell>
          <cell r="CE96">
            <v>0</v>
          </cell>
          <cell r="CF96">
            <v>0</v>
          </cell>
          <cell r="CG96">
            <v>0</v>
          </cell>
          <cell r="CH96">
            <v>0</v>
          </cell>
          <cell r="CI96">
            <v>0</v>
          </cell>
          <cell r="CJ96">
            <v>0</v>
          </cell>
          <cell r="CK96">
            <v>2.2969954299999999</v>
          </cell>
          <cell r="CL96">
            <v>0</v>
          </cell>
          <cell r="CM96">
            <v>0</v>
          </cell>
          <cell r="CN96">
            <v>0</v>
          </cell>
          <cell r="CO96">
            <v>0</v>
          </cell>
          <cell r="CP96">
            <v>2.2969954299999999</v>
          </cell>
          <cell r="CQ96" t="str">
            <v/>
          </cell>
          <cell r="CR96" t="str">
            <v/>
          </cell>
          <cell r="CS96" t="str">
            <v/>
          </cell>
          <cell r="CT96" t="str">
            <v/>
          </cell>
          <cell r="CU96">
            <v>0</v>
          </cell>
          <cell r="CX96">
            <v>2.8666700000000001</v>
          </cell>
          <cell r="CY96">
            <v>2.8666700000000001</v>
          </cell>
          <cell r="CZ96">
            <v>0</v>
          </cell>
          <cell r="DA96">
            <v>0</v>
          </cell>
          <cell r="DB96">
            <v>0</v>
          </cell>
          <cell r="DE96">
            <v>2.8666700000000001</v>
          </cell>
          <cell r="DG96">
            <v>1.40127439</v>
          </cell>
          <cell r="DH96">
            <v>1.40127439</v>
          </cell>
          <cell r="DI96">
            <v>0</v>
          </cell>
          <cell r="DJ96">
            <v>0</v>
          </cell>
          <cell r="DK96">
            <v>0</v>
          </cell>
          <cell r="DL96">
            <v>0</v>
          </cell>
          <cell r="DM96">
            <v>0</v>
          </cell>
          <cell r="DN96">
            <v>0</v>
          </cell>
          <cell r="DS96">
            <v>0</v>
          </cell>
          <cell r="DT96">
            <v>0</v>
          </cell>
          <cell r="DU96">
            <v>0</v>
          </cell>
          <cell r="DV96">
            <v>0</v>
          </cell>
          <cell r="DW96">
            <v>0</v>
          </cell>
          <cell r="DX96" t="str">
            <v/>
          </cell>
          <cell r="DY96" t="str">
            <v/>
          </cell>
          <cell r="DZ96" t="str">
            <v/>
          </cell>
          <cell r="EA96" t="str">
            <v/>
          </cell>
          <cell r="EB96">
            <v>0</v>
          </cell>
          <cell r="EC96">
            <v>1.40127439</v>
          </cell>
          <cell r="ED96">
            <v>1.40127439</v>
          </cell>
          <cell r="EE96">
            <v>0</v>
          </cell>
          <cell r="EF96">
            <v>0</v>
          </cell>
          <cell r="EG96">
            <v>0</v>
          </cell>
          <cell r="EH96">
            <v>0</v>
          </cell>
          <cell r="EI96">
            <v>0</v>
          </cell>
          <cell r="EJ96">
            <v>0</v>
          </cell>
          <cell r="EK96">
            <v>0</v>
          </cell>
          <cell r="EL96">
            <v>0</v>
          </cell>
          <cell r="EM96">
            <v>1.40127439</v>
          </cell>
          <cell r="EN96">
            <v>1.40127439</v>
          </cell>
          <cell r="EO96">
            <v>0</v>
          </cell>
          <cell r="EP96">
            <v>0</v>
          </cell>
          <cell r="EQ96">
            <v>0</v>
          </cell>
          <cell r="ER96">
            <v>1.40127439</v>
          </cell>
          <cell r="ES96">
            <v>0</v>
          </cell>
          <cell r="ET96">
            <v>0</v>
          </cell>
          <cell r="EU96">
            <v>0</v>
          </cell>
          <cell r="EV96">
            <v>0</v>
          </cell>
          <cell r="EW96">
            <v>0</v>
          </cell>
          <cell r="EX96">
            <v>0</v>
          </cell>
          <cell r="EY96">
            <v>0</v>
          </cell>
          <cell r="EZ96">
            <v>0</v>
          </cell>
          <cell r="FA96">
            <v>0</v>
          </cell>
          <cell r="FB96">
            <v>1.40127439</v>
          </cell>
          <cell r="FC96">
            <v>1.40127439</v>
          </cell>
          <cell r="FD96">
            <v>0</v>
          </cell>
          <cell r="FE96">
            <v>0</v>
          </cell>
          <cell r="FF96">
            <v>0</v>
          </cell>
          <cell r="FG96" t="str">
            <v/>
          </cell>
          <cell r="FH96" t="str">
            <v/>
          </cell>
          <cell r="FI96" t="str">
            <v/>
          </cell>
          <cell r="FJ96" t="str">
            <v/>
          </cell>
          <cell r="FK96">
            <v>0</v>
          </cell>
          <cell r="FN96">
            <v>2.8666700000000001</v>
          </cell>
          <cell r="FO96">
            <v>0</v>
          </cell>
          <cell r="FP96">
            <v>0</v>
          </cell>
          <cell r="FQ96">
            <v>0</v>
          </cell>
          <cell r="FR96">
            <v>0</v>
          </cell>
          <cell r="FS96">
            <v>0</v>
          </cell>
          <cell r="FT96">
            <v>0</v>
          </cell>
          <cell r="FU96">
            <v>0</v>
          </cell>
          <cell r="FV96">
            <v>1</v>
          </cell>
          <cell r="FW96">
            <v>0</v>
          </cell>
          <cell r="FX96">
            <v>1</v>
          </cell>
          <cell r="FZ96">
            <v>0</v>
          </cell>
          <cell r="GA96">
            <v>0</v>
          </cell>
          <cell r="GB96">
            <v>0</v>
          </cell>
          <cell r="GC96">
            <v>0</v>
          </cell>
          <cell r="GD96">
            <v>0</v>
          </cell>
          <cell r="GE96">
            <v>0</v>
          </cell>
          <cell r="GF96">
            <v>0</v>
          </cell>
          <cell r="GG96">
            <v>0</v>
          </cell>
          <cell r="GH96">
            <v>0</v>
          </cell>
          <cell r="GI96">
            <v>0</v>
          </cell>
          <cell r="GJ96">
            <v>0</v>
          </cell>
          <cell r="GK96">
            <v>0</v>
          </cell>
          <cell r="GL96">
            <v>0</v>
          </cell>
          <cell r="GM96">
            <v>0</v>
          </cell>
          <cell r="GN96">
            <v>0</v>
          </cell>
          <cell r="GO96">
            <v>0</v>
          </cell>
          <cell r="GP96">
            <v>0</v>
          </cell>
          <cell r="GQ96">
            <v>0</v>
          </cell>
          <cell r="GR96">
            <v>0</v>
          </cell>
          <cell r="GS96">
            <v>0</v>
          </cell>
          <cell r="GT96">
            <v>0</v>
          </cell>
          <cell r="GU96">
            <v>0</v>
          </cell>
          <cell r="GV96">
            <v>0</v>
          </cell>
          <cell r="GW96">
            <v>0</v>
          </cell>
          <cell r="GX96">
            <v>0</v>
          </cell>
          <cell r="GY96">
            <v>0</v>
          </cell>
          <cell r="GZ96">
            <v>0</v>
          </cell>
          <cell r="HA96">
            <v>0</v>
          </cell>
          <cell r="HB96">
            <v>0</v>
          </cell>
          <cell r="HC96">
            <v>0</v>
          </cell>
          <cell r="HD96">
            <v>0</v>
          </cell>
          <cell r="HE96">
            <v>0</v>
          </cell>
          <cell r="HF96">
            <v>0</v>
          </cell>
          <cell r="HG96">
            <v>0</v>
          </cell>
          <cell r="HH96">
            <v>0</v>
          </cell>
          <cell r="HI96">
            <v>0</v>
          </cell>
          <cell r="HJ96">
            <v>0</v>
          </cell>
          <cell r="HK96">
            <v>0</v>
          </cell>
          <cell r="HL96">
            <v>0</v>
          </cell>
          <cell r="HM96">
            <v>0</v>
          </cell>
          <cell r="HN96">
            <v>0</v>
          </cell>
          <cell r="HO96">
            <v>0</v>
          </cell>
          <cell r="HP96">
            <v>0</v>
          </cell>
          <cell r="HQ96">
            <v>0</v>
          </cell>
          <cell r="HR96">
            <v>0</v>
          </cell>
          <cell r="HS96">
            <v>0</v>
          </cell>
          <cell r="HT96">
            <v>0</v>
          </cell>
          <cell r="HU96">
            <v>0</v>
          </cell>
          <cell r="HV96">
            <v>0</v>
          </cell>
          <cell r="HW96">
            <v>0</v>
          </cell>
          <cell r="HX96">
            <v>0</v>
          </cell>
          <cell r="HY96">
            <v>0</v>
          </cell>
          <cell r="HZ96">
            <v>0</v>
          </cell>
          <cell r="IA96">
            <v>0</v>
          </cell>
          <cell r="IB96">
            <v>0</v>
          </cell>
          <cell r="IC96">
            <v>0</v>
          </cell>
          <cell r="ID96">
            <v>0</v>
          </cell>
          <cell r="IE96">
            <v>0</v>
          </cell>
          <cell r="IF96">
            <v>0</v>
          </cell>
          <cell r="IG96">
            <v>0</v>
          </cell>
          <cell r="IH96">
            <v>0</v>
          </cell>
          <cell r="II96">
            <v>0</v>
          </cell>
          <cell r="IJ96">
            <v>0</v>
          </cell>
          <cell r="IK96">
            <v>0</v>
          </cell>
          <cell r="IL96">
            <v>0</v>
          </cell>
          <cell r="IM96">
            <v>0</v>
          </cell>
          <cell r="IN96">
            <v>0</v>
          </cell>
          <cell r="IO96">
            <v>0</v>
          </cell>
          <cell r="IP96">
            <v>0</v>
          </cell>
          <cell r="IQ96">
            <v>0</v>
          </cell>
          <cell r="IR96">
            <v>0</v>
          </cell>
          <cell r="IS96">
            <v>0</v>
          </cell>
          <cell r="IT96">
            <v>0</v>
          </cell>
          <cell r="IU96">
            <v>0</v>
          </cell>
          <cell r="IV96">
            <v>0</v>
          </cell>
          <cell r="IW96">
            <v>0</v>
          </cell>
          <cell r="IX96">
            <v>0</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v>0</v>
          </cell>
          <cell r="LR96">
            <v>0</v>
          </cell>
          <cell r="LS96">
            <v>0</v>
          </cell>
          <cell r="LT96">
            <v>0</v>
          </cell>
          <cell r="LU96">
            <v>0</v>
          </cell>
          <cell r="LX96">
            <v>0</v>
          </cell>
          <cell r="LY96">
            <v>0</v>
          </cell>
          <cell r="LZ96">
            <v>0</v>
          </cell>
          <cell r="MA96">
            <v>0</v>
          </cell>
          <cell r="MB96">
            <v>0</v>
          </cell>
          <cell r="MC96">
            <v>0</v>
          </cell>
          <cell r="MD96">
            <v>0</v>
          </cell>
          <cell r="ME96">
            <v>0</v>
          </cell>
          <cell r="MF96">
            <v>0</v>
          </cell>
          <cell r="MG96">
            <v>0</v>
          </cell>
          <cell r="MH96">
            <v>0</v>
          </cell>
          <cell r="MI96">
            <v>0</v>
          </cell>
          <cell r="MJ96">
            <v>0</v>
          </cell>
          <cell r="MK96">
            <v>0</v>
          </cell>
          <cell r="ML96">
            <v>0</v>
          </cell>
          <cell r="MM96">
            <v>0</v>
          </cell>
          <cell r="MN96">
            <v>0</v>
          </cell>
          <cell r="MO96">
            <v>0</v>
          </cell>
          <cell r="MP96">
            <v>0</v>
          </cell>
          <cell r="MQ96">
            <v>0</v>
          </cell>
          <cell r="MR96">
            <v>0</v>
          </cell>
          <cell r="MS96">
            <v>0</v>
          </cell>
          <cell r="MT96">
            <v>0</v>
          </cell>
          <cell r="MU96">
            <v>0</v>
          </cell>
          <cell r="MV96">
            <v>0</v>
          </cell>
          <cell r="MW96">
            <v>0</v>
          </cell>
          <cell r="MX96">
            <v>0</v>
          </cell>
          <cell r="MY96">
            <v>0</v>
          </cell>
          <cell r="MZ96">
            <v>0</v>
          </cell>
          <cell r="NA96">
            <v>0</v>
          </cell>
          <cell r="NB96">
            <v>0</v>
          </cell>
          <cell r="NC96">
            <v>0</v>
          </cell>
          <cell r="ND96">
            <v>0</v>
          </cell>
          <cell r="NE96">
            <v>0</v>
          </cell>
          <cell r="NF96">
            <v>0</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2020</v>
          </cell>
          <cell r="OM96">
            <v>2022</v>
          </cell>
          <cell r="ON96">
            <v>2022</v>
          </cell>
          <cell r="OO96">
            <v>2022</v>
          </cell>
          <cell r="OP96">
            <v>0</v>
          </cell>
          <cell r="OR96" t="str">
            <v>нд</v>
          </cell>
          <cell r="OT96">
            <v>3.4400039980000003</v>
          </cell>
        </row>
        <row r="97">
          <cell r="A97" t="str">
            <v>K_Che293</v>
          </cell>
          <cell r="B97" t="str">
            <v>1.1.6</v>
          </cell>
          <cell r="C97" t="str">
            <v>Проведение предпроектного обследования и разработка проектно-сметной документации по реконструкции ПС 110 кВ  Наурская  в рамках программы модернизации и повышения надежности электросетевого комплекса Чеченской Республики на 2020-2024 годы</v>
          </cell>
          <cell r="D97" t="str">
            <v>K_Che293</v>
          </cell>
          <cell r="E97">
            <v>18.740004008000003</v>
          </cell>
          <cell r="H97">
            <v>18.740004000000003</v>
          </cell>
          <cell r="J97">
            <v>15.587427908000002</v>
          </cell>
          <cell r="K97">
            <v>0.93700020800000061</v>
          </cell>
          <cell r="L97">
            <v>14.650427700000002</v>
          </cell>
          <cell r="M97">
            <v>0</v>
          </cell>
          <cell r="N97">
            <v>0</v>
          </cell>
          <cell r="O97">
            <v>0</v>
          </cell>
          <cell r="P97">
            <v>0</v>
          </cell>
          <cell r="Q97">
            <v>14.650427700000002</v>
          </cell>
          <cell r="R97">
            <v>9.5868768137937277</v>
          </cell>
          <cell r="S97">
            <v>0</v>
          </cell>
          <cell r="T97">
            <v>0</v>
          </cell>
          <cell r="U97">
            <v>0</v>
          </cell>
          <cell r="V97">
            <v>0</v>
          </cell>
          <cell r="W97">
            <v>9.5868768137937277</v>
          </cell>
          <cell r="X97">
            <v>9.5868768137937277</v>
          </cell>
          <cell r="Y97">
            <v>0</v>
          </cell>
          <cell r="Z97">
            <v>0</v>
          </cell>
          <cell r="AA97">
            <v>0</v>
          </cell>
          <cell r="AB97">
            <v>0</v>
          </cell>
          <cell r="AC97">
            <v>9.5868768137937277</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v>1</v>
          </cell>
          <cell r="BC97" t="str">
            <v/>
          </cell>
          <cell r="BD97" t="str">
            <v/>
          </cell>
          <cell r="BE97" t="str">
            <v/>
          </cell>
          <cell r="BF97" t="str">
            <v>1</v>
          </cell>
          <cell r="BG97">
            <v>0.93700019999999895</v>
          </cell>
          <cell r="BH97">
            <v>0</v>
          </cell>
          <cell r="BI97">
            <v>0</v>
          </cell>
          <cell r="BJ97">
            <v>0</v>
          </cell>
          <cell r="BK97">
            <v>0</v>
          </cell>
          <cell r="BL97">
            <v>0.93700019999999895</v>
          </cell>
          <cell r="BM97">
            <v>0</v>
          </cell>
          <cell r="BN97">
            <v>0</v>
          </cell>
          <cell r="BO97">
            <v>0</v>
          </cell>
          <cell r="BP97">
            <v>0</v>
          </cell>
          <cell r="BQ97">
            <v>0</v>
          </cell>
          <cell r="BR97">
            <v>0</v>
          </cell>
          <cell r="BS97">
            <v>0.93700019999999895</v>
          </cell>
          <cell r="BT97">
            <v>0</v>
          </cell>
          <cell r="BU97">
            <v>0</v>
          </cell>
          <cell r="BV97">
            <v>0</v>
          </cell>
          <cell r="BW97">
            <v>0</v>
          </cell>
          <cell r="BX97">
            <v>0.93700019999999895</v>
          </cell>
          <cell r="BY97">
            <v>0</v>
          </cell>
          <cell r="BZ97">
            <v>0</v>
          </cell>
          <cell r="CA97">
            <v>0</v>
          </cell>
          <cell r="CB97">
            <v>0</v>
          </cell>
          <cell r="CC97">
            <v>0</v>
          </cell>
          <cell r="CD97">
            <v>0</v>
          </cell>
          <cell r="CE97">
            <v>0</v>
          </cell>
          <cell r="CF97">
            <v>0</v>
          </cell>
          <cell r="CG97">
            <v>0</v>
          </cell>
          <cell r="CH97">
            <v>0</v>
          </cell>
          <cell r="CI97">
            <v>0</v>
          </cell>
          <cell r="CJ97">
            <v>0</v>
          </cell>
          <cell r="CK97">
            <v>0.93700019999999895</v>
          </cell>
          <cell r="CL97">
            <v>0</v>
          </cell>
          <cell r="CM97">
            <v>0</v>
          </cell>
          <cell r="CN97">
            <v>0</v>
          </cell>
          <cell r="CO97">
            <v>0</v>
          </cell>
          <cell r="CP97">
            <v>0.93700019999999895</v>
          </cell>
          <cell r="CQ97" t="str">
            <v/>
          </cell>
          <cell r="CR97" t="str">
            <v/>
          </cell>
          <cell r="CS97" t="str">
            <v/>
          </cell>
          <cell r="CT97" t="str">
            <v/>
          </cell>
          <cell r="CU97">
            <v>0</v>
          </cell>
          <cell r="CX97">
            <v>15.616670000000003</v>
          </cell>
          <cell r="CY97">
            <v>15.616670000000003</v>
          </cell>
          <cell r="CZ97">
            <v>0</v>
          </cell>
          <cell r="DA97">
            <v>0</v>
          </cell>
          <cell r="DB97">
            <v>0</v>
          </cell>
          <cell r="DE97">
            <v>15.616669990000002</v>
          </cell>
          <cell r="DG97">
            <v>8.0238694400000021</v>
          </cell>
          <cell r="DH97">
            <v>1.000000082740371E-8</v>
          </cell>
          <cell r="DI97">
            <v>8.0238694300000013</v>
          </cell>
          <cell r="DJ97">
            <v>8.0238694300000013</v>
          </cell>
          <cell r="DK97">
            <v>0</v>
          </cell>
          <cell r="DL97">
            <v>0</v>
          </cell>
          <cell r="DM97">
            <v>0</v>
          </cell>
          <cell r="DN97">
            <v>0</v>
          </cell>
          <cell r="DS97">
            <v>0</v>
          </cell>
          <cell r="DT97">
            <v>0</v>
          </cell>
          <cell r="DU97">
            <v>0</v>
          </cell>
          <cell r="DV97">
            <v>0</v>
          </cell>
          <cell r="DW97">
            <v>0</v>
          </cell>
          <cell r="DX97" t="str">
            <v/>
          </cell>
          <cell r="DY97">
            <v>2</v>
          </cell>
          <cell r="DZ97" t="str">
            <v/>
          </cell>
          <cell r="EA97" t="str">
            <v/>
          </cell>
          <cell r="EB97" t="str">
            <v>2</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t="str">
            <v/>
          </cell>
          <cell r="FH97" t="str">
            <v/>
          </cell>
          <cell r="FI97" t="str">
            <v/>
          </cell>
          <cell r="FJ97" t="str">
            <v/>
          </cell>
          <cell r="FK97">
            <v>0</v>
          </cell>
          <cell r="FN97">
            <v>15.616670000000003</v>
          </cell>
          <cell r="FO97">
            <v>0</v>
          </cell>
          <cell r="FP97">
            <v>0</v>
          </cell>
          <cell r="FQ97">
            <v>0</v>
          </cell>
          <cell r="FR97">
            <v>0</v>
          </cell>
          <cell r="FS97">
            <v>0</v>
          </cell>
          <cell r="FT97">
            <v>0</v>
          </cell>
          <cell r="FU97">
            <v>0</v>
          </cell>
          <cell r="FV97">
            <v>1</v>
          </cell>
          <cell r="FW97">
            <v>0</v>
          </cell>
          <cell r="FX97">
            <v>1</v>
          </cell>
          <cell r="FZ97">
            <v>0</v>
          </cell>
          <cell r="GA97">
            <v>0</v>
          </cell>
          <cell r="GB97">
            <v>0</v>
          </cell>
          <cell r="GC97">
            <v>0</v>
          </cell>
          <cell r="GD97">
            <v>0</v>
          </cell>
          <cell r="GE97">
            <v>0</v>
          </cell>
          <cell r="GF97">
            <v>0</v>
          </cell>
          <cell r="GG97">
            <v>0</v>
          </cell>
          <cell r="GH97">
            <v>0</v>
          </cell>
          <cell r="GI97">
            <v>0</v>
          </cell>
          <cell r="GJ97">
            <v>0</v>
          </cell>
          <cell r="GK97">
            <v>0</v>
          </cell>
          <cell r="GL97">
            <v>0</v>
          </cell>
          <cell r="GM97">
            <v>0</v>
          </cell>
          <cell r="GN97">
            <v>0</v>
          </cell>
          <cell r="GO97">
            <v>0</v>
          </cell>
          <cell r="GP97">
            <v>0</v>
          </cell>
          <cell r="GQ97">
            <v>0</v>
          </cell>
          <cell r="GR97">
            <v>0</v>
          </cell>
          <cell r="GS97">
            <v>0</v>
          </cell>
          <cell r="GT97">
            <v>0</v>
          </cell>
          <cell r="GU97">
            <v>0</v>
          </cell>
          <cell r="GV97">
            <v>0</v>
          </cell>
          <cell r="GW97">
            <v>0</v>
          </cell>
          <cell r="GX97">
            <v>0</v>
          </cell>
          <cell r="GY97">
            <v>0</v>
          </cell>
          <cell r="GZ97">
            <v>0</v>
          </cell>
          <cell r="HA97">
            <v>0</v>
          </cell>
          <cell r="HB97">
            <v>0</v>
          </cell>
          <cell r="HC97">
            <v>0</v>
          </cell>
          <cell r="HD97">
            <v>0</v>
          </cell>
          <cell r="HE97">
            <v>0</v>
          </cell>
          <cell r="HF97">
            <v>0</v>
          </cell>
          <cell r="HG97">
            <v>0</v>
          </cell>
          <cell r="HH97">
            <v>0</v>
          </cell>
          <cell r="HI97">
            <v>0</v>
          </cell>
          <cell r="HJ97">
            <v>0</v>
          </cell>
          <cell r="HK97">
            <v>0</v>
          </cell>
          <cell r="HL97">
            <v>0</v>
          </cell>
          <cell r="HM97">
            <v>0</v>
          </cell>
          <cell r="HN97">
            <v>0</v>
          </cell>
          <cell r="HO97">
            <v>0</v>
          </cell>
          <cell r="HP97">
            <v>0</v>
          </cell>
          <cell r="HQ97">
            <v>0</v>
          </cell>
          <cell r="HR97">
            <v>0</v>
          </cell>
          <cell r="HS97">
            <v>0</v>
          </cell>
          <cell r="HT97">
            <v>0</v>
          </cell>
          <cell r="HU97">
            <v>0</v>
          </cell>
          <cell r="HV97">
            <v>0</v>
          </cell>
          <cell r="HW97">
            <v>0</v>
          </cell>
          <cell r="HX97">
            <v>0</v>
          </cell>
          <cell r="HY97">
            <v>0</v>
          </cell>
          <cell r="HZ97">
            <v>0</v>
          </cell>
          <cell r="IA97">
            <v>0</v>
          </cell>
          <cell r="IB97">
            <v>0</v>
          </cell>
          <cell r="IC97">
            <v>0</v>
          </cell>
          <cell r="ID97">
            <v>0</v>
          </cell>
          <cell r="IE97">
            <v>0</v>
          </cell>
          <cell r="IF97">
            <v>0</v>
          </cell>
          <cell r="IG97">
            <v>0</v>
          </cell>
          <cell r="IH97">
            <v>0</v>
          </cell>
          <cell r="II97">
            <v>0</v>
          </cell>
          <cell r="IJ97">
            <v>0</v>
          </cell>
          <cell r="IK97">
            <v>0</v>
          </cell>
          <cell r="IL97">
            <v>0</v>
          </cell>
          <cell r="IM97">
            <v>0</v>
          </cell>
          <cell r="IN97">
            <v>0</v>
          </cell>
          <cell r="IO97">
            <v>0</v>
          </cell>
          <cell r="IP97">
            <v>0</v>
          </cell>
          <cell r="IQ97">
            <v>0</v>
          </cell>
          <cell r="IR97">
            <v>0</v>
          </cell>
          <cell r="IS97">
            <v>0</v>
          </cell>
          <cell r="IT97">
            <v>0</v>
          </cell>
          <cell r="IU97">
            <v>0</v>
          </cell>
          <cell r="IV97">
            <v>0</v>
          </cell>
          <cell r="IW97">
            <v>0</v>
          </cell>
          <cell r="IX97">
            <v>0</v>
          </cell>
          <cell r="IY97">
            <v>0</v>
          </cell>
          <cell r="IZ97">
            <v>0</v>
          </cell>
          <cell r="JA97">
            <v>0</v>
          </cell>
          <cell r="JB97">
            <v>0</v>
          </cell>
          <cell r="JC97">
            <v>0</v>
          </cell>
          <cell r="JD97">
            <v>0</v>
          </cell>
          <cell r="JE97">
            <v>0</v>
          </cell>
          <cell r="JF97">
            <v>0</v>
          </cell>
          <cell r="JG97">
            <v>0</v>
          </cell>
          <cell r="JH97">
            <v>0</v>
          </cell>
          <cell r="JI97">
            <v>0</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0</v>
          </cell>
          <cell r="KG97">
            <v>0</v>
          </cell>
          <cell r="KH97">
            <v>0</v>
          </cell>
          <cell r="KI97">
            <v>0</v>
          </cell>
          <cell r="KJ97">
            <v>0</v>
          </cell>
          <cell r="KK97">
            <v>0</v>
          </cell>
          <cell r="KL97">
            <v>0</v>
          </cell>
          <cell r="KM97">
            <v>0</v>
          </cell>
          <cell r="KN97">
            <v>0</v>
          </cell>
          <cell r="KO97">
            <v>0</v>
          </cell>
          <cell r="KP97">
            <v>0</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v>0</v>
          </cell>
          <cell r="LR97">
            <v>0</v>
          </cell>
          <cell r="LS97">
            <v>0</v>
          </cell>
          <cell r="LT97">
            <v>0</v>
          </cell>
          <cell r="LU97">
            <v>0</v>
          </cell>
          <cell r="LX97">
            <v>0</v>
          </cell>
          <cell r="LY97">
            <v>0</v>
          </cell>
          <cell r="LZ97">
            <v>0</v>
          </cell>
          <cell r="MA97">
            <v>0</v>
          </cell>
          <cell r="MB97">
            <v>0</v>
          </cell>
          <cell r="MC97">
            <v>0</v>
          </cell>
          <cell r="MD97">
            <v>0</v>
          </cell>
          <cell r="ME97">
            <v>0</v>
          </cell>
          <cell r="MF97">
            <v>0</v>
          </cell>
          <cell r="MG97">
            <v>0</v>
          </cell>
          <cell r="MH97">
            <v>0</v>
          </cell>
          <cell r="MI97">
            <v>0</v>
          </cell>
          <cell r="MJ97">
            <v>0</v>
          </cell>
          <cell r="MK97">
            <v>0</v>
          </cell>
          <cell r="ML97">
            <v>0</v>
          </cell>
          <cell r="MM97">
            <v>0</v>
          </cell>
          <cell r="MN97">
            <v>0</v>
          </cell>
          <cell r="MO97">
            <v>0</v>
          </cell>
          <cell r="MP97">
            <v>0</v>
          </cell>
          <cell r="MQ97">
            <v>0</v>
          </cell>
          <cell r="MR97">
            <v>0</v>
          </cell>
          <cell r="MS97">
            <v>0</v>
          </cell>
          <cell r="MT97">
            <v>0</v>
          </cell>
          <cell r="MU97">
            <v>0</v>
          </cell>
          <cell r="MV97">
            <v>0</v>
          </cell>
          <cell r="MW97">
            <v>0</v>
          </cell>
          <cell r="MX97">
            <v>0</v>
          </cell>
          <cell r="MY97">
            <v>0</v>
          </cell>
          <cell r="MZ97">
            <v>0</v>
          </cell>
          <cell r="NA97">
            <v>0</v>
          </cell>
          <cell r="NB97">
            <v>0</v>
          </cell>
          <cell r="NC97">
            <v>0</v>
          </cell>
          <cell r="ND97">
            <v>0</v>
          </cell>
          <cell r="NE97">
            <v>0</v>
          </cell>
          <cell r="NF97">
            <v>0</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2022</v>
          </cell>
          <cell r="ON97">
            <v>2023</v>
          </cell>
          <cell r="OO97">
            <v>2023</v>
          </cell>
          <cell r="OP97" t="str">
            <v>п</v>
          </cell>
          <cell r="OR97" t="str">
            <v>нд</v>
          </cell>
          <cell r="OT97">
            <v>18.740004008000003</v>
          </cell>
        </row>
        <row r="98">
          <cell r="A98" t="str">
            <v>K_Che294</v>
          </cell>
          <cell r="B98" t="str">
            <v>1.1.6</v>
          </cell>
          <cell r="C98" t="str">
            <v>Проведение предпроектного обследования и разработка проектно-сметной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2020-2024 годы</v>
          </cell>
          <cell r="D98" t="str">
            <v>K_Che294</v>
          </cell>
          <cell r="E98">
            <v>51.629272711999995</v>
          </cell>
          <cell r="H98">
            <v>51.629268010000004</v>
          </cell>
          <cell r="J98">
            <v>47.160437321999993</v>
          </cell>
          <cell r="K98">
            <v>36.438982401999993</v>
          </cell>
          <cell r="L98">
            <v>10.721454919999999</v>
          </cell>
          <cell r="M98">
            <v>0</v>
          </cell>
          <cell r="N98">
            <v>0</v>
          </cell>
          <cell r="O98">
            <v>0</v>
          </cell>
          <cell r="P98">
            <v>0</v>
          </cell>
          <cell r="Q98">
            <v>10.721454919999999</v>
          </cell>
          <cell r="R98">
            <v>39.84627575923367</v>
          </cell>
          <cell r="S98">
            <v>0</v>
          </cell>
          <cell r="T98">
            <v>0</v>
          </cell>
          <cell r="U98">
            <v>0</v>
          </cell>
          <cell r="V98">
            <v>0</v>
          </cell>
          <cell r="W98">
            <v>39.84627575923367</v>
          </cell>
          <cell r="X98">
            <v>39.84627575923367</v>
          </cell>
          <cell r="Y98">
            <v>0</v>
          </cell>
          <cell r="Z98">
            <v>0</v>
          </cell>
          <cell r="AA98">
            <v>0</v>
          </cell>
          <cell r="AB98">
            <v>0</v>
          </cell>
          <cell r="AC98">
            <v>39.84627575923367</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v>1</v>
          </cell>
          <cell r="BC98" t="str">
            <v/>
          </cell>
          <cell r="BD98" t="str">
            <v/>
          </cell>
          <cell r="BE98" t="str">
            <v/>
          </cell>
          <cell r="BF98" t="str">
            <v>1</v>
          </cell>
          <cell r="BG98">
            <v>36.438977700000002</v>
          </cell>
          <cell r="BH98">
            <v>0</v>
          </cell>
          <cell r="BI98">
            <v>0</v>
          </cell>
          <cell r="BJ98">
            <v>0</v>
          </cell>
          <cell r="BK98">
            <v>0</v>
          </cell>
          <cell r="BL98">
            <v>36.438977700000002</v>
          </cell>
          <cell r="BM98">
            <v>0</v>
          </cell>
          <cell r="BN98">
            <v>0</v>
          </cell>
          <cell r="BO98">
            <v>0</v>
          </cell>
          <cell r="BP98">
            <v>0</v>
          </cell>
          <cell r="BQ98">
            <v>0</v>
          </cell>
          <cell r="BR98">
            <v>0</v>
          </cell>
          <cell r="BS98">
            <v>36.438977700000002</v>
          </cell>
          <cell r="BT98">
            <v>0</v>
          </cell>
          <cell r="BU98">
            <v>0</v>
          </cell>
          <cell r="BV98">
            <v>0</v>
          </cell>
          <cell r="BW98">
            <v>0</v>
          </cell>
          <cell r="BX98">
            <v>36.438977700000002</v>
          </cell>
          <cell r="BY98">
            <v>0</v>
          </cell>
          <cell r="BZ98">
            <v>0</v>
          </cell>
          <cell r="CA98">
            <v>0</v>
          </cell>
          <cell r="CB98">
            <v>0</v>
          </cell>
          <cell r="CC98">
            <v>0</v>
          </cell>
          <cell r="CD98">
            <v>0</v>
          </cell>
          <cell r="CE98">
            <v>0</v>
          </cell>
          <cell r="CF98">
            <v>0</v>
          </cell>
          <cell r="CG98">
            <v>0</v>
          </cell>
          <cell r="CH98">
            <v>0</v>
          </cell>
          <cell r="CI98">
            <v>0</v>
          </cell>
          <cell r="CJ98">
            <v>0</v>
          </cell>
          <cell r="CK98">
            <v>36.438977700000002</v>
          </cell>
          <cell r="CL98">
            <v>0</v>
          </cell>
          <cell r="CM98">
            <v>0</v>
          </cell>
          <cell r="CN98">
            <v>0</v>
          </cell>
          <cell r="CO98">
            <v>0</v>
          </cell>
          <cell r="CP98">
            <v>36.438977700000002</v>
          </cell>
          <cell r="CQ98" t="str">
            <v/>
          </cell>
          <cell r="CR98" t="str">
            <v/>
          </cell>
          <cell r="CS98" t="str">
            <v/>
          </cell>
          <cell r="CT98" t="str">
            <v/>
          </cell>
          <cell r="CU98">
            <v>0</v>
          </cell>
          <cell r="CX98">
            <v>43.024393919999994</v>
          </cell>
          <cell r="CY98">
            <v>43.024393919999994</v>
          </cell>
          <cell r="CZ98">
            <v>0</v>
          </cell>
          <cell r="DA98">
            <v>0</v>
          </cell>
          <cell r="DB98">
            <v>0</v>
          </cell>
          <cell r="DE98">
            <v>43.024389999999997</v>
          </cell>
          <cell r="DG98">
            <v>23.549662759999997</v>
          </cell>
          <cell r="DH98">
            <v>23.549662759999997</v>
          </cell>
          <cell r="DI98">
            <v>0</v>
          </cell>
          <cell r="DJ98">
            <v>0</v>
          </cell>
          <cell r="DK98">
            <v>0</v>
          </cell>
          <cell r="DL98">
            <v>0</v>
          </cell>
          <cell r="DM98">
            <v>0</v>
          </cell>
          <cell r="DN98">
            <v>0</v>
          </cell>
          <cell r="DS98">
            <v>0</v>
          </cell>
          <cell r="DT98">
            <v>0</v>
          </cell>
          <cell r="DU98">
            <v>0</v>
          </cell>
          <cell r="DV98">
            <v>0</v>
          </cell>
          <cell r="DW98">
            <v>0</v>
          </cell>
          <cell r="DX98" t="str">
            <v/>
          </cell>
          <cell r="DY98">
            <v>2</v>
          </cell>
          <cell r="DZ98" t="str">
            <v/>
          </cell>
          <cell r="EA98" t="str">
            <v/>
          </cell>
          <cell r="EB98" t="str">
            <v>2</v>
          </cell>
          <cell r="EC98">
            <v>23.549658839999999</v>
          </cell>
          <cell r="ED98">
            <v>23.549658839999999</v>
          </cell>
          <cell r="EE98">
            <v>0</v>
          </cell>
          <cell r="EF98">
            <v>0</v>
          </cell>
          <cell r="EG98">
            <v>0</v>
          </cell>
          <cell r="EH98">
            <v>0</v>
          </cell>
          <cell r="EI98">
            <v>0</v>
          </cell>
          <cell r="EJ98">
            <v>0</v>
          </cell>
          <cell r="EK98">
            <v>0</v>
          </cell>
          <cell r="EL98">
            <v>0</v>
          </cell>
          <cell r="EM98">
            <v>23.549658839999999</v>
          </cell>
          <cell r="EN98">
            <v>23.549658839999999</v>
          </cell>
          <cell r="EO98">
            <v>0</v>
          </cell>
          <cell r="EP98">
            <v>0</v>
          </cell>
          <cell r="EQ98">
            <v>0</v>
          </cell>
          <cell r="ER98">
            <v>23.549658839999999</v>
          </cell>
          <cell r="ES98">
            <v>0</v>
          </cell>
          <cell r="ET98">
            <v>0</v>
          </cell>
          <cell r="EU98">
            <v>0</v>
          </cell>
          <cell r="EV98">
            <v>0</v>
          </cell>
          <cell r="EW98">
            <v>0</v>
          </cell>
          <cell r="EX98">
            <v>0</v>
          </cell>
          <cell r="EY98">
            <v>0</v>
          </cell>
          <cell r="EZ98">
            <v>0</v>
          </cell>
          <cell r="FA98">
            <v>0</v>
          </cell>
          <cell r="FB98">
            <v>23.549658839999999</v>
          </cell>
          <cell r="FC98">
            <v>23.549658839999999</v>
          </cell>
          <cell r="FD98">
            <v>0</v>
          </cell>
          <cell r="FE98">
            <v>0</v>
          </cell>
          <cell r="FF98">
            <v>0</v>
          </cell>
          <cell r="FG98" t="str">
            <v/>
          </cell>
          <cell r="FH98" t="str">
            <v/>
          </cell>
          <cell r="FI98" t="str">
            <v/>
          </cell>
          <cell r="FJ98" t="str">
            <v/>
          </cell>
          <cell r="FK98">
            <v>0</v>
          </cell>
          <cell r="FN98">
            <v>43.024393919999994</v>
          </cell>
          <cell r="FO98">
            <v>0</v>
          </cell>
          <cell r="FP98">
            <v>0</v>
          </cell>
          <cell r="FQ98">
            <v>0</v>
          </cell>
          <cell r="FR98">
            <v>0</v>
          </cell>
          <cell r="FS98">
            <v>0</v>
          </cell>
          <cell r="FT98">
            <v>0</v>
          </cell>
          <cell r="FU98">
            <v>0</v>
          </cell>
          <cell r="FV98">
            <v>1</v>
          </cell>
          <cell r="FW98">
            <v>0</v>
          </cell>
          <cell r="FX98">
            <v>1</v>
          </cell>
          <cell r="FZ98">
            <v>0</v>
          </cell>
          <cell r="GA98">
            <v>0</v>
          </cell>
          <cell r="GB98">
            <v>0</v>
          </cell>
          <cell r="GC98">
            <v>0</v>
          </cell>
          <cell r="GD98">
            <v>0</v>
          </cell>
          <cell r="GE98">
            <v>0</v>
          </cell>
          <cell r="GF98">
            <v>0</v>
          </cell>
          <cell r="GG98">
            <v>0</v>
          </cell>
          <cell r="GH98">
            <v>0</v>
          </cell>
          <cell r="GI98">
            <v>0</v>
          </cell>
          <cell r="GJ98">
            <v>0</v>
          </cell>
          <cell r="GK98">
            <v>0</v>
          </cell>
          <cell r="GL98">
            <v>0</v>
          </cell>
          <cell r="GM98">
            <v>0</v>
          </cell>
          <cell r="GN98">
            <v>0</v>
          </cell>
          <cell r="GO98">
            <v>0</v>
          </cell>
          <cell r="GP98">
            <v>0</v>
          </cell>
          <cell r="GQ98">
            <v>0</v>
          </cell>
          <cell r="GR98">
            <v>0</v>
          </cell>
          <cell r="GS98">
            <v>0</v>
          </cell>
          <cell r="GT98">
            <v>0</v>
          </cell>
          <cell r="GU98">
            <v>0</v>
          </cell>
          <cell r="GV98">
            <v>0</v>
          </cell>
          <cell r="GW98">
            <v>0</v>
          </cell>
          <cell r="GX98">
            <v>0</v>
          </cell>
          <cell r="GY98">
            <v>0</v>
          </cell>
          <cell r="GZ98">
            <v>0</v>
          </cell>
          <cell r="HA98">
            <v>0</v>
          </cell>
          <cell r="HB98">
            <v>0</v>
          </cell>
          <cell r="HC98">
            <v>0</v>
          </cell>
          <cell r="HD98">
            <v>0</v>
          </cell>
          <cell r="HE98">
            <v>0</v>
          </cell>
          <cell r="HF98">
            <v>0</v>
          </cell>
          <cell r="HG98">
            <v>0</v>
          </cell>
          <cell r="HH98">
            <v>0</v>
          </cell>
          <cell r="HI98">
            <v>0</v>
          </cell>
          <cell r="HJ98">
            <v>0</v>
          </cell>
          <cell r="HK98">
            <v>0</v>
          </cell>
          <cell r="HL98">
            <v>0</v>
          </cell>
          <cell r="HM98">
            <v>0</v>
          </cell>
          <cell r="HN98">
            <v>0</v>
          </cell>
          <cell r="HO98">
            <v>0</v>
          </cell>
          <cell r="HP98">
            <v>0</v>
          </cell>
          <cell r="HQ98">
            <v>0</v>
          </cell>
          <cell r="HR98">
            <v>0</v>
          </cell>
          <cell r="HS98">
            <v>0</v>
          </cell>
          <cell r="HT98">
            <v>0</v>
          </cell>
          <cell r="HU98">
            <v>0</v>
          </cell>
          <cell r="HV98">
            <v>0</v>
          </cell>
          <cell r="HW98">
            <v>0</v>
          </cell>
          <cell r="HX98">
            <v>0</v>
          </cell>
          <cell r="HY98">
            <v>0</v>
          </cell>
          <cell r="HZ98">
            <v>0</v>
          </cell>
          <cell r="IA98">
            <v>0</v>
          </cell>
          <cell r="IB98">
            <v>0</v>
          </cell>
          <cell r="IC98">
            <v>0</v>
          </cell>
          <cell r="ID98">
            <v>0</v>
          </cell>
          <cell r="IE98">
            <v>0</v>
          </cell>
          <cell r="IF98">
            <v>0</v>
          </cell>
          <cell r="IG98">
            <v>0</v>
          </cell>
          <cell r="IH98">
            <v>0</v>
          </cell>
          <cell r="II98">
            <v>0</v>
          </cell>
          <cell r="IJ98">
            <v>0</v>
          </cell>
          <cell r="IK98">
            <v>0</v>
          </cell>
          <cell r="IL98">
            <v>0</v>
          </cell>
          <cell r="IM98">
            <v>0</v>
          </cell>
          <cell r="IN98">
            <v>0</v>
          </cell>
          <cell r="IO98">
            <v>0</v>
          </cell>
          <cell r="IP98">
            <v>0</v>
          </cell>
          <cell r="IQ98">
            <v>0</v>
          </cell>
          <cell r="IR98">
            <v>0</v>
          </cell>
          <cell r="IS98">
            <v>0</v>
          </cell>
          <cell r="IT98">
            <v>0</v>
          </cell>
          <cell r="IU98">
            <v>0</v>
          </cell>
          <cell r="IV98">
            <v>0</v>
          </cell>
          <cell r="IW98">
            <v>0</v>
          </cell>
          <cell r="IX98">
            <v>0</v>
          </cell>
          <cell r="IY98">
            <v>0</v>
          </cell>
          <cell r="IZ98">
            <v>0</v>
          </cell>
          <cell r="JA98">
            <v>0</v>
          </cell>
          <cell r="JB98">
            <v>0</v>
          </cell>
          <cell r="JC98">
            <v>0</v>
          </cell>
          <cell r="JD98">
            <v>0</v>
          </cell>
          <cell r="JE98">
            <v>0</v>
          </cell>
          <cell r="JF98">
            <v>0</v>
          </cell>
          <cell r="JG98">
            <v>0</v>
          </cell>
          <cell r="JH98">
            <v>0</v>
          </cell>
          <cell r="JI98">
            <v>0</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0</v>
          </cell>
          <cell r="KG98">
            <v>0</v>
          </cell>
          <cell r="KH98">
            <v>0</v>
          </cell>
          <cell r="KI98">
            <v>0</v>
          </cell>
          <cell r="KJ98">
            <v>0</v>
          </cell>
          <cell r="KK98">
            <v>0</v>
          </cell>
          <cell r="KL98">
            <v>0</v>
          </cell>
          <cell r="KM98">
            <v>0</v>
          </cell>
          <cell r="KN98">
            <v>0</v>
          </cell>
          <cell r="KO98">
            <v>0</v>
          </cell>
          <cell r="KP98">
            <v>0</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v>0</v>
          </cell>
          <cell r="LR98">
            <v>0</v>
          </cell>
          <cell r="LS98">
            <v>0</v>
          </cell>
          <cell r="LT98">
            <v>0</v>
          </cell>
          <cell r="LU98">
            <v>0</v>
          </cell>
          <cell r="LX98">
            <v>0</v>
          </cell>
          <cell r="LY98">
            <v>0</v>
          </cell>
          <cell r="LZ98">
            <v>0</v>
          </cell>
          <cell r="MA98">
            <v>0</v>
          </cell>
          <cell r="MB98">
            <v>0</v>
          </cell>
          <cell r="MC98">
            <v>0</v>
          </cell>
          <cell r="MD98">
            <v>0</v>
          </cell>
          <cell r="ME98">
            <v>0</v>
          </cell>
          <cell r="MF98">
            <v>0</v>
          </cell>
          <cell r="MG98">
            <v>0</v>
          </cell>
          <cell r="MH98">
            <v>0</v>
          </cell>
          <cell r="MI98">
            <v>0</v>
          </cell>
          <cell r="MJ98">
            <v>0</v>
          </cell>
          <cell r="MK98">
            <v>0</v>
          </cell>
          <cell r="ML98">
            <v>0</v>
          </cell>
          <cell r="MM98">
            <v>0</v>
          </cell>
          <cell r="MN98">
            <v>0</v>
          </cell>
          <cell r="MO98">
            <v>0</v>
          </cell>
          <cell r="MP98">
            <v>0</v>
          </cell>
          <cell r="MQ98">
            <v>0</v>
          </cell>
          <cell r="MR98">
            <v>0</v>
          </cell>
          <cell r="MS98">
            <v>0</v>
          </cell>
          <cell r="MT98">
            <v>0</v>
          </cell>
          <cell r="MU98">
            <v>0</v>
          </cell>
          <cell r="MV98">
            <v>0</v>
          </cell>
          <cell r="MW98">
            <v>0</v>
          </cell>
          <cell r="MX98">
            <v>0</v>
          </cell>
          <cell r="MY98">
            <v>0</v>
          </cell>
          <cell r="MZ98">
            <v>0</v>
          </cell>
          <cell r="NA98">
            <v>0</v>
          </cell>
          <cell r="NB98">
            <v>0</v>
          </cell>
          <cell r="NC98">
            <v>0</v>
          </cell>
          <cell r="ND98">
            <v>0</v>
          </cell>
          <cell r="NE98">
            <v>0</v>
          </cell>
          <cell r="NF98">
            <v>0</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2022</v>
          </cell>
          <cell r="ON98">
            <v>2023</v>
          </cell>
          <cell r="OO98">
            <v>2023</v>
          </cell>
          <cell r="OP98" t="str">
            <v>п</v>
          </cell>
          <cell r="OR98" t="str">
            <v>нд</v>
          </cell>
          <cell r="OT98">
            <v>51.629272711999995</v>
          </cell>
        </row>
        <row r="99">
          <cell r="A99" t="str">
            <v>K_Che295</v>
          </cell>
          <cell r="B99" t="str">
            <v>1.1.6</v>
          </cell>
          <cell r="C99" t="str">
            <v>Проведение предпроектного обследования и разработка проектно-сметной документации по реконструкции ПС 110 кВ Гудермес-Тяговая в рамках программы модернизации и повышения надежности электросетевого комплекса Чеченской Республики на 2020-2024 годы</v>
          </cell>
          <cell r="D99" t="str">
            <v>K_Che295</v>
          </cell>
          <cell r="E99">
            <v>3.7299959939999994</v>
          </cell>
          <cell r="H99">
            <v>3.7299959899999999</v>
          </cell>
          <cell r="J99">
            <v>2.3765652239999993</v>
          </cell>
          <cell r="K99">
            <v>0.18649980399999944</v>
          </cell>
          <cell r="L99">
            <v>2.1900654199999998</v>
          </cell>
          <cell r="M99">
            <v>0</v>
          </cell>
          <cell r="N99">
            <v>0</v>
          </cell>
          <cell r="O99">
            <v>0</v>
          </cell>
          <cell r="P99">
            <v>0</v>
          </cell>
          <cell r="Q99">
            <v>2.1900654199999998</v>
          </cell>
          <cell r="R99">
            <v>0.22873250266327849</v>
          </cell>
          <cell r="S99">
            <v>0</v>
          </cell>
          <cell r="T99">
            <v>0</v>
          </cell>
          <cell r="U99">
            <v>0</v>
          </cell>
          <cell r="V99">
            <v>0</v>
          </cell>
          <cell r="W99">
            <v>0.22873250266327849</v>
          </cell>
          <cell r="X99">
            <v>0.22873250266327849</v>
          </cell>
          <cell r="Y99">
            <v>0</v>
          </cell>
          <cell r="Z99">
            <v>0</v>
          </cell>
          <cell r="AA99">
            <v>0</v>
          </cell>
          <cell r="AB99">
            <v>0</v>
          </cell>
          <cell r="AC99">
            <v>0.22873250266327849</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1</v>
          </cell>
          <cell r="BC99" t="str">
            <v/>
          </cell>
          <cell r="BD99" t="str">
            <v/>
          </cell>
          <cell r="BE99" t="str">
            <v/>
          </cell>
          <cell r="BF99" t="str">
            <v>1</v>
          </cell>
          <cell r="BG99">
            <v>0.18649979999999999</v>
          </cell>
          <cell r="BH99">
            <v>0</v>
          </cell>
          <cell r="BI99">
            <v>0</v>
          </cell>
          <cell r="BJ99">
            <v>0</v>
          </cell>
          <cell r="BK99">
            <v>0</v>
          </cell>
          <cell r="BL99">
            <v>0.18649979999999999</v>
          </cell>
          <cell r="BM99">
            <v>0</v>
          </cell>
          <cell r="BN99">
            <v>0</v>
          </cell>
          <cell r="BO99">
            <v>0</v>
          </cell>
          <cell r="BP99">
            <v>0</v>
          </cell>
          <cell r="BQ99">
            <v>0</v>
          </cell>
          <cell r="BR99">
            <v>0</v>
          </cell>
          <cell r="BS99">
            <v>0.18649979999999999</v>
          </cell>
          <cell r="BT99">
            <v>0</v>
          </cell>
          <cell r="BU99">
            <v>0</v>
          </cell>
          <cell r="BV99">
            <v>0</v>
          </cell>
          <cell r="BW99">
            <v>0</v>
          </cell>
          <cell r="BX99">
            <v>0.18649979999999999</v>
          </cell>
          <cell r="BY99">
            <v>0</v>
          </cell>
          <cell r="BZ99">
            <v>0</v>
          </cell>
          <cell r="CA99">
            <v>0</v>
          </cell>
          <cell r="CB99">
            <v>0</v>
          </cell>
          <cell r="CC99">
            <v>0</v>
          </cell>
          <cell r="CD99">
            <v>0</v>
          </cell>
          <cell r="CE99">
            <v>0</v>
          </cell>
          <cell r="CF99">
            <v>0</v>
          </cell>
          <cell r="CG99">
            <v>0</v>
          </cell>
          <cell r="CH99">
            <v>0</v>
          </cell>
          <cell r="CI99">
            <v>0</v>
          </cell>
          <cell r="CJ99">
            <v>0</v>
          </cell>
          <cell r="CK99">
            <v>0.18649979999999999</v>
          </cell>
          <cell r="CL99">
            <v>0</v>
          </cell>
          <cell r="CM99">
            <v>0</v>
          </cell>
          <cell r="CN99">
            <v>0</v>
          </cell>
          <cell r="CO99">
            <v>0</v>
          </cell>
          <cell r="CP99">
            <v>0.18649979999999999</v>
          </cell>
          <cell r="CQ99" t="str">
            <v/>
          </cell>
          <cell r="CR99" t="str">
            <v/>
          </cell>
          <cell r="CS99" t="str">
            <v/>
          </cell>
          <cell r="CT99" t="str">
            <v/>
          </cell>
          <cell r="CU99">
            <v>0</v>
          </cell>
          <cell r="CX99">
            <v>3.1083299999999996</v>
          </cell>
          <cell r="CY99">
            <v>3.1083299999999996</v>
          </cell>
          <cell r="CZ99">
            <v>0</v>
          </cell>
          <cell r="DA99">
            <v>0</v>
          </cell>
          <cell r="DB99">
            <v>0</v>
          </cell>
          <cell r="DE99">
            <v>3.1083299899999997</v>
          </cell>
          <cell r="DG99">
            <v>1.3099380699999998</v>
          </cell>
          <cell r="DH99">
            <v>9.9999999392252903E-9</v>
          </cell>
          <cell r="DI99">
            <v>1.3099380599999999</v>
          </cell>
          <cell r="DJ99">
            <v>1.3099380599999999</v>
          </cell>
          <cell r="DK99">
            <v>0</v>
          </cell>
          <cell r="DL99">
            <v>0</v>
          </cell>
          <cell r="DM99">
            <v>0</v>
          </cell>
          <cell r="DN99">
            <v>0</v>
          </cell>
          <cell r="DS99">
            <v>0</v>
          </cell>
          <cell r="DT99">
            <v>0</v>
          </cell>
          <cell r="DU99">
            <v>0</v>
          </cell>
          <cell r="DV99">
            <v>0</v>
          </cell>
          <cell r="DW99">
            <v>0</v>
          </cell>
          <cell r="DX99" t="str">
            <v/>
          </cell>
          <cell r="DY99">
            <v>2</v>
          </cell>
          <cell r="DZ99" t="str">
            <v/>
          </cell>
          <cell r="EA99" t="str">
            <v/>
          </cell>
          <cell r="EB99" t="str">
            <v>2</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t="str">
            <v/>
          </cell>
          <cell r="FH99" t="str">
            <v/>
          </cell>
          <cell r="FI99" t="str">
            <v/>
          </cell>
          <cell r="FJ99" t="str">
            <v/>
          </cell>
          <cell r="FK99">
            <v>0</v>
          </cell>
          <cell r="FN99">
            <v>3.1083299999999996</v>
          </cell>
          <cell r="FO99">
            <v>0</v>
          </cell>
          <cell r="FP99">
            <v>0</v>
          </cell>
          <cell r="FQ99">
            <v>0</v>
          </cell>
          <cell r="FR99">
            <v>0</v>
          </cell>
          <cell r="FS99">
            <v>0</v>
          </cell>
          <cell r="FT99">
            <v>0</v>
          </cell>
          <cell r="FU99">
            <v>0</v>
          </cell>
          <cell r="FV99">
            <v>1</v>
          </cell>
          <cell r="FW99">
            <v>0</v>
          </cell>
          <cell r="FX99">
            <v>1</v>
          </cell>
          <cell r="FZ99">
            <v>0</v>
          </cell>
          <cell r="GA99">
            <v>0</v>
          </cell>
          <cell r="GB99">
            <v>0</v>
          </cell>
          <cell r="GC99">
            <v>0</v>
          </cell>
          <cell r="GD99">
            <v>0</v>
          </cell>
          <cell r="GE99">
            <v>0</v>
          </cell>
          <cell r="GF99">
            <v>0</v>
          </cell>
          <cell r="GG99">
            <v>0</v>
          </cell>
          <cell r="GH99">
            <v>0</v>
          </cell>
          <cell r="GI99">
            <v>0</v>
          </cell>
          <cell r="GJ99">
            <v>0</v>
          </cell>
          <cell r="GK99">
            <v>0</v>
          </cell>
          <cell r="GL99">
            <v>0</v>
          </cell>
          <cell r="GM99">
            <v>0</v>
          </cell>
          <cell r="GN99">
            <v>0</v>
          </cell>
          <cell r="GO99">
            <v>0</v>
          </cell>
          <cell r="GP99">
            <v>0</v>
          </cell>
          <cell r="GQ99">
            <v>0</v>
          </cell>
          <cell r="GR99">
            <v>0</v>
          </cell>
          <cell r="GS99">
            <v>0</v>
          </cell>
          <cell r="GT99">
            <v>0</v>
          </cell>
          <cell r="GU99">
            <v>0</v>
          </cell>
          <cell r="GV99">
            <v>0</v>
          </cell>
          <cell r="GW99">
            <v>0</v>
          </cell>
          <cell r="GX99">
            <v>0</v>
          </cell>
          <cell r="GY99">
            <v>0</v>
          </cell>
          <cell r="GZ99">
            <v>0</v>
          </cell>
          <cell r="HA99">
            <v>0</v>
          </cell>
          <cell r="HB99">
            <v>0</v>
          </cell>
          <cell r="HC99">
            <v>0</v>
          </cell>
          <cell r="HD99">
            <v>0</v>
          </cell>
          <cell r="HE99">
            <v>0</v>
          </cell>
          <cell r="HF99">
            <v>0</v>
          </cell>
          <cell r="HG99">
            <v>0</v>
          </cell>
          <cell r="HH99">
            <v>0</v>
          </cell>
          <cell r="HI99">
            <v>0</v>
          </cell>
          <cell r="HJ99">
            <v>0</v>
          </cell>
          <cell r="HK99">
            <v>0</v>
          </cell>
          <cell r="HL99">
            <v>0</v>
          </cell>
          <cell r="HM99">
            <v>0</v>
          </cell>
          <cell r="HN99">
            <v>0</v>
          </cell>
          <cell r="HO99">
            <v>0</v>
          </cell>
          <cell r="HP99">
            <v>0</v>
          </cell>
          <cell r="HQ99">
            <v>0</v>
          </cell>
          <cell r="HR99">
            <v>0</v>
          </cell>
          <cell r="HS99">
            <v>0</v>
          </cell>
          <cell r="HT99">
            <v>0</v>
          </cell>
          <cell r="HU99">
            <v>0</v>
          </cell>
          <cell r="HV99">
            <v>0</v>
          </cell>
          <cell r="HW99">
            <v>0</v>
          </cell>
          <cell r="HX99">
            <v>0</v>
          </cell>
          <cell r="HY99">
            <v>0</v>
          </cell>
          <cell r="HZ99">
            <v>0</v>
          </cell>
          <cell r="IA99">
            <v>0</v>
          </cell>
          <cell r="IB99">
            <v>0</v>
          </cell>
          <cell r="IC99">
            <v>0</v>
          </cell>
          <cell r="ID99">
            <v>0</v>
          </cell>
          <cell r="IE99">
            <v>0</v>
          </cell>
          <cell r="IF99">
            <v>0</v>
          </cell>
          <cell r="IG99">
            <v>0</v>
          </cell>
          <cell r="IH99">
            <v>0</v>
          </cell>
          <cell r="II99">
            <v>0</v>
          </cell>
          <cell r="IJ99">
            <v>0</v>
          </cell>
          <cell r="IK99">
            <v>0</v>
          </cell>
          <cell r="IL99">
            <v>0</v>
          </cell>
          <cell r="IM99">
            <v>0</v>
          </cell>
          <cell r="IN99">
            <v>0</v>
          </cell>
          <cell r="IO99">
            <v>0</v>
          </cell>
          <cell r="IP99">
            <v>0</v>
          </cell>
          <cell r="IQ99">
            <v>0</v>
          </cell>
          <cell r="IR99">
            <v>0</v>
          </cell>
          <cell r="IS99">
            <v>0</v>
          </cell>
          <cell r="IT99">
            <v>0</v>
          </cell>
          <cell r="IU99">
            <v>0</v>
          </cell>
          <cell r="IV99">
            <v>0</v>
          </cell>
          <cell r="IW99">
            <v>0</v>
          </cell>
          <cell r="IX99">
            <v>0</v>
          </cell>
          <cell r="IY99">
            <v>0</v>
          </cell>
          <cell r="IZ99">
            <v>0</v>
          </cell>
          <cell r="JA99">
            <v>0</v>
          </cell>
          <cell r="JB99">
            <v>0</v>
          </cell>
          <cell r="JC99">
            <v>0</v>
          </cell>
          <cell r="JD99">
            <v>0</v>
          </cell>
          <cell r="JE99">
            <v>0</v>
          </cell>
          <cell r="JF99">
            <v>0</v>
          </cell>
          <cell r="JG99">
            <v>0</v>
          </cell>
          <cell r="JH99">
            <v>0</v>
          </cell>
          <cell r="JI99">
            <v>0</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0</v>
          </cell>
          <cell r="KG99">
            <v>0</v>
          </cell>
          <cell r="KH99">
            <v>0</v>
          </cell>
          <cell r="KI99">
            <v>0</v>
          </cell>
          <cell r="KJ99">
            <v>0</v>
          </cell>
          <cell r="KK99">
            <v>0</v>
          </cell>
          <cell r="KL99">
            <v>0</v>
          </cell>
          <cell r="KM99">
            <v>0</v>
          </cell>
          <cell r="KN99">
            <v>0</v>
          </cell>
          <cell r="KO99">
            <v>0</v>
          </cell>
          <cell r="KP99">
            <v>0</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v>0</v>
          </cell>
          <cell r="LR99">
            <v>0</v>
          </cell>
          <cell r="LS99">
            <v>0</v>
          </cell>
          <cell r="LT99">
            <v>0</v>
          </cell>
          <cell r="LU99">
            <v>0</v>
          </cell>
          <cell r="LX99">
            <v>0</v>
          </cell>
          <cell r="LY99">
            <v>0</v>
          </cell>
          <cell r="LZ99">
            <v>0</v>
          </cell>
          <cell r="MA99">
            <v>0</v>
          </cell>
          <cell r="MB99">
            <v>0</v>
          </cell>
          <cell r="MC99">
            <v>0</v>
          </cell>
          <cell r="MD99">
            <v>0</v>
          </cell>
          <cell r="ME99">
            <v>0</v>
          </cell>
          <cell r="MF99">
            <v>0</v>
          </cell>
          <cell r="MG99">
            <v>0</v>
          </cell>
          <cell r="MH99">
            <v>0</v>
          </cell>
          <cell r="MI99">
            <v>0</v>
          </cell>
          <cell r="MJ99">
            <v>0</v>
          </cell>
          <cell r="MK99">
            <v>0</v>
          </cell>
          <cell r="ML99">
            <v>0</v>
          </cell>
          <cell r="MM99">
            <v>0</v>
          </cell>
          <cell r="MN99">
            <v>0</v>
          </cell>
          <cell r="MO99">
            <v>0</v>
          </cell>
          <cell r="MP99">
            <v>0</v>
          </cell>
          <cell r="MQ99">
            <v>0</v>
          </cell>
          <cell r="MR99">
            <v>0</v>
          </cell>
          <cell r="MS99">
            <v>0</v>
          </cell>
          <cell r="MT99">
            <v>0</v>
          </cell>
          <cell r="MU99">
            <v>0</v>
          </cell>
          <cell r="MV99">
            <v>0</v>
          </cell>
          <cell r="MW99">
            <v>0</v>
          </cell>
          <cell r="MX99">
            <v>0</v>
          </cell>
          <cell r="MY99">
            <v>0</v>
          </cell>
          <cell r="MZ99">
            <v>0</v>
          </cell>
          <cell r="NA99">
            <v>0</v>
          </cell>
          <cell r="NB99">
            <v>0</v>
          </cell>
          <cell r="NC99">
            <v>0</v>
          </cell>
          <cell r="ND99">
            <v>0</v>
          </cell>
          <cell r="NE99">
            <v>0</v>
          </cell>
          <cell r="NF99">
            <v>0</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2020</v>
          </cell>
          <cell r="OM99">
            <v>2022</v>
          </cell>
          <cell r="ON99">
            <v>2023</v>
          </cell>
          <cell r="OO99">
            <v>2023</v>
          </cell>
          <cell r="OP99" t="str">
            <v>п</v>
          </cell>
          <cell r="OR99" t="str">
            <v>нд</v>
          </cell>
          <cell r="OT99">
            <v>3.7299959939999994</v>
          </cell>
        </row>
        <row r="100">
          <cell r="A100" t="str">
            <v>K_Che296</v>
          </cell>
          <cell r="B100" t="str">
            <v>1.1.6</v>
          </cell>
          <cell r="C100" t="str">
            <v xml:space="preserve">Проведение предпроектного обследования и разработка проектно-сметной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2020-2024 годы      </v>
          </cell>
          <cell r="D100" t="str">
            <v>K_Che296</v>
          </cell>
          <cell r="E100">
            <v>6.115596</v>
          </cell>
          <cell r="H100">
            <v>366.66487199999995</v>
          </cell>
          <cell r="J100">
            <v>4.0274940699999888</v>
          </cell>
          <cell r="K100">
            <v>-360.24349620999999</v>
          </cell>
          <cell r="L100">
            <v>364.27099027999998</v>
          </cell>
          <cell r="M100">
            <v>354.77727600000003</v>
          </cell>
          <cell r="N100">
            <v>0</v>
          </cell>
          <cell r="O100">
            <v>4.8100000000000005</v>
          </cell>
          <cell r="P100">
            <v>0</v>
          </cell>
          <cell r="Q100">
            <v>4.6837142799999469</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t="str">
            <v/>
          </cell>
          <cell r="BC100" t="str">
            <v/>
          </cell>
          <cell r="BD100" t="str">
            <v/>
          </cell>
          <cell r="BE100" t="str">
            <v/>
          </cell>
          <cell r="BF100">
            <v>0</v>
          </cell>
          <cell r="BG100">
            <v>0.30577979</v>
          </cell>
          <cell r="BH100">
            <v>0</v>
          </cell>
          <cell r="BI100">
            <v>0</v>
          </cell>
          <cell r="BJ100">
            <v>0</v>
          </cell>
          <cell r="BK100">
            <v>0</v>
          </cell>
          <cell r="BL100">
            <v>0.30577979</v>
          </cell>
          <cell r="BM100">
            <v>0</v>
          </cell>
          <cell r="BN100">
            <v>0</v>
          </cell>
          <cell r="BO100">
            <v>0</v>
          </cell>
          <cell r="BP100">
            <v>0</v>
          </cell>
          <cell r="BQ100">
            <v>0</v>
          </cell>
          <cell r="BR100">
            <v>0</v>
          </cell>
          <cell r="BS100">
            <v>0.30577979</v>
          </cell>
          <cell r="BT100">
            <v>0</v>
          </cell>
          <cell r="BU100">
            <v>0</v>
          </cell>
          <cell r="BV100">
            <v>0</v>
          </cell>
          <cell r="BW100">
            <v>0</v>
          </cell>
          <cell r="BX100">
            <v>0.30577979</v>
          </cell>
          <cell r="BY100">
            <v>0</v>
          </cell>
          <cell r="BZ100">
            <v>0</v>
          </cell>
          <cell r="CA100">
            <v>0</v>
          </cell>
          <cell r="CB100">
            <v>0</v>
          </cell>
          <cell r="CC100">
            <v>0</v>
          </cell>
          <cell r="CD100">
            <v>0</v>
          </cell>
          <cell r="CE100">
            <v>0</v>
          </cell>
          <cell r="CF100">
            <v>0</v>
          </cell>
          <cell r="CG100">
            <v>0</v>
          </cell>
          <cell r="CH100">
            <v>0</v>
          </cell>
          <cell r="CI100">
            <v>0</v>
          </cell>
          <cell r="CJ100">
            <v>0</v>
          </cell>
          <cell r="CK100">
            <v>0.30577979</v>
          </cell>
          <cell r="CL100">
            <v>0</v>
          </cell>
          <cell r="CM100">
            <v>0</v>
          </cell>
          <cell r="CN100">
            <v>0</v>
          </cell>
          <cell r="CO100">
            <v>0</v>
          </cell>
          <cell r="CP100">
            <v>0.30577979</v>
          </cell>
          <cell r="CQ100" t="str">
            <v/>
          </cell>
          <cell r="CR100" t="str">
            <v/>
          </cell>
          <cell r="CS100" t="str">
            <v/>
          </cell>
          <cell r="CT100" t="str">
            <v/>
          </cell>
          <cell r="CU100">
            <v>0</v>
          </cell>
          <cell r="CX100">
            <v>5.0963300000000009</v>
          </cell>
          <cell r="CY100">
            <v>5.0963300000000009</v>
          </cell>
          <cell r="CZ100">
            <v>0</v>
          </cell>
          <cell r="DA100">
            <v>0</v>
          </cell>
          <cell r="DB100">
            <v>0</v>
          </cell>
          <cell r="DE100">
            <v>5.09633</v>
          </cell>
          <cell r="DG100">
            <v>2.4192762500000002</v>
          </cell>
          <cell r="DH100">
            <v>0</v>
          </cell>
          <cell r="DI100">
            <v>2.4192762500000002</v>
          </cell>
          <cell r="DJ100">
            <v>2.4192762500000002</v>
          </cell>
          <cell r="DK100">
            <v>0</v>
          </cell>
          <cell r="DL100">
            <v>0</v>
          </cell>
          <cell r="DM100">
            <v>0</v>
          </cell>
          <cell r="DN100">
            <v>0</v>
          </cell>
          <cell r="DS100">
            <v>0</v>
          </cell>
          <cell r="DT100">
            <v>0</v>
          </cell>
          <cell r="DU100">
            <v>0</v>
          </cell>
          <cell r="DV100">
            <v>0</v>
          </cell>
          <cell r="DW100">
            <v>0</v>
          </cell>
          <cell r="DX100" t="str">
            <v/>
          </cell>
          <cell r="DY100">
            <v>2</v>
          </cell>
          <cell r="DZ100" t="str">
            <v/>
          </cell>
          <cell r="EA100" t="str">
            <v/>
          </cell>
          <cell r="EB100" t="str">
            <v>2</v>
          </cell>
          <cell r="EC100">
            <v>0</v>
          </cell>
          <cell r="ED100">
            <v>0</v>
          </cell>
          <cell r="EE100">
            <v>0</v>
          </cell>
          <cell r="EF100">
            <v>0</v>
          </cell>
          <cell r="EG100">
            <v>0</v>
          </cell>
          <cell r="EH100">
            <v>0</v>
          </cell>
          <cell r="EI100">
            <v>0</v>
          </cell>
          <cell r="EJ100">
            <v>0</v>
          </cell>
          <cell r="EK100">
            <v>0</v>
          </cell>
          <cell r="EL100">
            <v>0</v>
          </cell>
          <cell r="EM100">
            <v>0</v>
          </cell>
          <cell r="EN100">
            <v>0</v>
          </cell>
          <cell r="EO100">
            <v>0</v>
          </cell>
          <cell r="EP100">
            <v>0</v>
          </cell>
          <cell r="EQ100">
            <v>0</v>
          </cell>
          <cell r="ER100">
            <v>0</v>
          </cell>
          <cell r="ES100">
            <v>0</v>
          </cell>
          <cell r="ET100">
            <v>0</v>
          </cell>
          <cell r="EU100">
            <v>0</v>
          </cell>
          <cell r="EV100">
            <v>0</v>
          </cell>
          <cell r="EW100">
            <v>0</v>
          </cell>
          <cell r="EX100">
            <v>0</v>
          </cell>
          <cell r="EY100">
            <v>0</v>
          </cell>
          <cell r="EZ100">
            <v>0</v>
          </cell>
          <cell r="FA100">
            <v>0</v>
          </cell>
          <cell r="FB100">
            <v>0</v>
          </cell>
          <cell r="FC100">
            <v>0</v>
          </cell>
          <cell r="FD100">
            <v>0</v>
          </cell>
          <cell r="FE100">
            <v>0</v>
          </cell>
          <cell r="FF100">
            <v>0</v>
          </cell>
          <cell r="FG100" t="str">
            <v/>
          </cell>
          <cell r="FH100" t="str">
            <v/>
          </cell>
          <cell r="FI100" t="str">
            <v/>
          </cell>
          <cell r="FJ100" t="str">
            <v/>
          </cell>
          <cell r="FK100">
            <v>0</v>
          </cell>
          <cell r="FN100">
            <v>5.0963300000000009</v>
          </cell>
          <cell r="FO100">
            <v>0</v>
          </cell>
          <cell r="FP100">
            <v>0</v>
          </cell>
          <cell r="FQ100">
            <v>0</v>
          </cell>
          <cell r="FR100">
            <v>0</v>
          </cell>
          <cell r="FS100">
            <v>0</v>
          </cell>
          <cell r="FT100">
            <v>0</v>
          </cell>
          <cell r="FU100">
            <v>0</v>
          </cell>
          <cell r="FV100">
            <v>1</v>
          </cell>
          <cell r="FW100">
            <v>0</v>
          </cell>
          <cell r="FX100">
            <v>1</v>
          </cell>
          <cell r="FZ100">
            <v>0</v>
          </cell>
          <cell r="GA100">
            <v>0</v>
          </cell>
          <cell r="GB100">
            <v>0</v>
          </cell>
          <cell r="GC100">
            <v>0</v>
          </cell>
          <cell r="GD100">
            <v>0</v>
          </cell>
          <cell r="GE100">
            <v>0</v>
          </cell>
          <cell r="GF100">
            <v>0</v>
          </cell>
          <cell r="GG100">
            <v>0</v>
          </cell>
          <cell r="GH100">
            <v>0</v>
          </cell>
          <cell r="GI100">
            <v>0</v>
          </cell>
          <cell r="GJ100">
            <v>0</v>
          </cell>
          <cell r="GK100">
            <v>0</v>
          </cell>
          <cell r="GL100">
            <v>0</v>
          </cell>
          <cell r="GM100">
            <v>0</v>
          </cell>
          <cell r="GN100">
            <v>0</v>
          </cell>
          <cell r="GO100">
            <v>0</v>
          </cell>
          <cell r="GP100">
            <v>0</v>
          </cell>
          <cell r="GQ100">
            <v>0</v>
          </cell>
          <cell r="GR100">
            <v>0</v>
          </cell>
          <cell r="GS100">
            <v>0</v>
          </cell>
          <cell r="GT100">
            <v>0</v>
          </cell>
          <cell r="GU100">
            <v>0</v>
          </cell>
          <cell r="GV100">
            <v>0</v>
          </cell>
          <cell r="GW100">
            <v>0</v>
          </cell>
          <cell r="GX100">
            <v>0</v>
          </cell>
          <cell r="GY100">
            <v>0</v>
          </cell>
          <cell r="GZ100">
            <v>0</v>
          </cell>
          <cell r="HA100">
            <v>0</v>
          </cell>
          <cell r="HB100">
            <v>0</v>
          </cell>
          <cell r="HC100">
            <v>0</v>
          </cell>
          <cell r="HD100">
            <v>0</v>
          </cell>
          <cell r="HE100">
            <v>0</v>
          </cell>
          <cell r="HF100">
            <v>0</v>
          </cell>
          <cell r="HG100">
            <v>0</v>
          </cell>
          <cell r="HH100">
            <v>0</v>
          </cell>
          <cell r="HI100">
            <v>0</v>
          </cell>
          <cell r="HJ100">
            <v>0</v>
          </cell>
          <cell r="HK100">
            <v>0</v>
          </cell>
          <cell r="HL100">
            <v>0</v>
          </cell>
          <cell r="HM100">
            <v>0</v>
          </cell>
          <cell r="HN100">
            <v>0</v>
          </cell>
          <cell r="HO100">
            <v>0</v>
          </cell>
          <cell r="HP100">
            <v>0</v>
          </cell>
          <cell r="HQ100">
            <v>0</v>
          </cell>
          <cell r="HR100">
            <v>0</v>
          </cell>
          <cell r="HS100">
            <v>0</v>
          </cell>
          <cell r="HT100">
            <v>0</v>
          </cell>
          <cell r="HU100">
            <v>0</v>
          </cell>
          <cell r="HV100">
            <v>0</v>
          </cell>
          <cell r="HW100">
            <v>0</v>
          </cell>
          <cell r="HX100">
            <v>0</v>
          </cell>
          <cell r="HY100">
            <v>0</v>
          </cell>
          <cell r="HZ100">
            <v>0</v>
          </cell>
          <cell r="IA100">
            <v>0</v>
          </cell>
          <cell r="IB100">
            <v>0</v>
          </cell>
          <cell r="IC100">
            <v>0</v>
          </cell>
          <cell r="ID100">
            <v>0</v>
          </cell>
          <cell r="IE100">
            <v>0</v>
          </cell>
          <cell r="IF100">
            <v>0</v>
          </cell>
          <cell r="IG100">
            <v>0</v>
          </cell>
          <cell r="IH100">
            <v>0</v>
          </cell>
          <cell r="II100">
            <v>0</v>
          </cell>
          <cell r="IJ100">
            <v>0</v>
          </cell>
          <cell r="IK100">
            <v>0</v>
          </cell>
          <cell r="IL100">
            <v>0</v>
          </cell>
          <cell r="IM100">
            <v>0</v>
          </cell>
          <cell r="IN100">
            <v>0</v>
          </cell>
          <cell r="IO100">
            <v>0</v>
          </cell>
          <cell r="IP100">
            <v>0</v>
          </cell>
          <cell r="IQ100">
            <v>0</v>
          </cell>
          <cell r="IR100">
            <v>0</v>
          </cell>
          <cell r="IS100">
            <v>0</v>
          </cell>
          <cell r="IT100">
            <v>0</v>
          </cell>
          <cell r="IU100">
            <v>0</v>
          </cell>
          <cell r="IV100">
            <v>0</v>
          </cell>
          <cell r="IW100">
            <v>0</v>
          </cell>
          <cell r="IX100">
            <v>0</v>
          </cell>
          <cell r="IY100">
            <v>0</v>
          </cell>
          <cell r="IZ100">
            <v>0</v>
          </cell>
          <cell r="JA100">
            <v>0</v>
          </cell>
          <cell r="JB100">
            <v>0</v>
          </cell>
          <cell r="JC100">
            <v>0</v>
          </cell>
          <cell r="JD100">
            <v>0</v>
          </cell>
          <cell r="JE100">
            <v>0</v>
          </cell>
          <cell r="JF100">
            <v>0</v>
          </cell>
          <cell r="JG100">
            <v>0</v>
          </cell>
          <cell r="JH100">
            <v>0</v>
          </cell>
          <cell r="JI100">
            <v>0</v>
          </cell>
          <cell r="JJ100">
            <v>0</v>
          </cell>
          <cell r="JK100">
            <v>0</v>
          </cell>
          <cell r="JL100">
            <v>0</v>
          </cell>
          <cell r="JM100">
            <v>0</v>
          </cell>
          <cell r="JN100">
            <v>0</v>
          </cell>
          <cell r="JO100">
            <v>0</v>
          </cell>
          <cell r="JP100">
            <v>0</v>
          </cell>
          <cell r="JQ100">
            <v>0</v>
          </cell>
          <cell r="JR100">
            <v>0</v>
          </cell>
          <cell r="JS100">
            <v>0</v>
          </cell>
          <cell r="JT100">
            <v>0</v>
          </cell>
          <cell r="JU100">
            <v>0</v>
          </cell>
          <cell r="JV100">
            <v>0</v>
          </cell>
          <cell r="JW100">
            <v>0</v>
          </cell>
          <cell r="JX100">
            <v>0</v>
          </cell>
          <cell r="JY100">
            <v>0</v>
          </cell>
          <cell r="JZ100">
            <v>0</v>
          </cell>
          <cell r="KA100">
            <v>0</v>
          </cell>
          <cell r="KB100">
            <v>0</v>
          </cell>
          <cell r="KC100">
            <v>0</v>
          </cell>
          <cell r="KD100">
            <v>0</v>
          </cell>
          <cell r="KE100">
            <v>0</v>
          </cell>
          <cell r="KF100">
            <v>0</v>
          </cell>
          <cell r="KG100">
            <v>0</v>
          </cell>
          <cell r="KH100">
            <v>0</v>
          </cell>
          <cell r="KI100">
            <v>0</v>
          </cell>
          <cell r="KJ100">
            <v>0</v>
          </cell>
          <cell r="KK100">
            <v>0</v>
          </cell>
          <cell r="KL100">
            <v>0</v>
          </cell>
          <cell r="KM100">
            <v>0</v>
          </cell>
          <cell r="KN100">
            <v>0</v>
          </cell>
          <cell r="KO100">
            <v>0</v>
          </cell>
          <cell r="KP100">
            <v>0</v>
          </cell>
          <cell r="KQ100">
            <v>0</v>
          </cell>
          <cell r="KR100">
            <v>0</v>
          </cell>
          <cell r="KS100">
            <v>0</v>
          </cell>
          <cell r="KT100">
            <v>0</v>
          </cell>
          <cell r="KU100">
            <v>0</v>
          </cell>
          <cell r="KV100">
            <v>0</v>
          </cell>
          <cell r="KW100">
            <v>0</v>
          </cell>
          <cell r="KX100">
            <v>0</v>
          </cell>
          <cell r="KY100">
            <v>0</v>
          </cell>
          <cell r="KZ100">
            <v>0</v>
          </cell>
          <cell r="LA100">
            <v>0</v>
          </cell>
          <cell r="LB100">
            <v>0</v>
          </cell>
          <cell r="LC100">
            <v>0</v>
          </cell>
          <cell r="LD100">
            <v>0</v>
          </cell>
          <cell r="LE100">
            <v>0</v>
          </cell>
          <cell r="LF100">
            <v>0</v>
          </cell>
          <cell r="LG100">
            <v>0</v>
          </cell>
          <cell r="LH100">
            <v>0</v>
          </cell>
          <cell r="LI100">
            <v>0</v>
          </cell>
          <cell r="LJ100">
            <v>0</v>
          </cell>
          <cell r="LK100">
            <v>0</v>
          </cell>
          <cell r="LL100">
            <v>0</v>
          </cell>
          <cell r="LQ100">
            <v>0</v>
          </cell>
          <cell r="LR100">
            <v>0</v>
          </cell>
          <cell r="LS100">
            <v>0</v>
          </cell>
          <cell r="LT100">
            <v>0</v>
          </cell>
          <cell r="LU100">
            <v>0</v>
          </cell>
          <cell r="LX100">
            <v>0</v>
          </cell>
          <cell r="LY100">
            <v>0</v>
          </cell>
          <cell r="LZ100">
            <v>0</v>
          </cell>
          <cell r="MA100">
            <v>0</v>
          </cell>
          <cell r="MB100">
            <v>0</v>
          </cell>
          <cell r="MC100">
            <v>0</v>
          </cell>
          <cell r="MD100">
            <v>0</v>
          </cell>
          <cell r="ME100">
            <v>0</v>
          </cell>
          <cell r="MF100">
            <v>0</v>
          </cell>
          <cell r="MG100">
            <v>0</v>
          </cell>
          <cell r="MH100">
            <v>0</v>
          </cell>
          <cell r="MI100">
            <v>0</v>
          </cell>
          <cell r="MJ100">
            <v>0</v>
          </cell>
          <cell r="MK100">
            <v>0</v>
          </cell>
          <cell r="ML100">
            <v>0</v>
          </cell>
          <cell r="MM100">
            <v>0</v>
          </cell>
          <cell r="MN100">
            <v>0</v>
          </cell>
          <cell r="MO100">
            <v>0</v>
          </cell>
          <cell r="MP100">
            <v>0</v>
          </cell>
          <cell r="MQ100">
            <v>0</v>
          </cell>
          <cell r="MR100">
            <v>0</v>
          </cell>
          <cell r="MS100">
            <v>0</v>
          </cell>
          <cell r="MT100">
            <v>0</v>
          </cell>
          <cell r="MU100">
            <v>0</v>
          </cell>
          <cell r="MV100">
            <v>0</v>
          </cell>
          <cell r="MW100">
            <v>0</v>
          </cell>
          <cell r="MX100">
            <v>0</v>
          </cell>
          <cell r="MY100">
            <v>0</v>
          </cell>
          <cell r="MZ100">
            <v>0</v>
          </cell>
          <cell r="NA100">
            <v>0</v>
          </cell>
          <cell r="NB100">
            <v>0</v>
          </cell>
          <cell r="NC100">
            <v>0</v>
          </cell>
          <cell r="ND100">
            <v>0</v>
          </cell>
          <cell r="NE100">
            <v>0</v>
          </cell>
          <cell r="NF100">
            <v>0</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2020</v>
          </cell>
          <cell r="OM100">
            <v>2022</v>
          </cell>
          <cell r="ON100">
            <v>2022</v>
          </cell>
          <cell r="OO100">
            <v>2022</v>
          </cell>
          <cell r="OP100">
            <v>0</v>
          </cell>
          <cell r="OR100" t="str">
            <v>нд</v>
          </cell>
          <cell r="OT100">
            <v>6.115596</v>
          </cell>
        </row>
        <row r="101">
          <cell r="A101" t="str">
            <v>K_Che297</v>
          </cell>
          <cell r="B101" t="str">
            <v>1.1.6</v>
          </cell>
          <cell r="C101" t="str">
            <v>Проведение предпроектного обследования и разработка проектно-сметной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2020-2024 годы</v>
          </cell>
          <cell r="D101" t="str">
            <v>K_Che297</v>
          </cell>
          <cell r="E101">
            <v>15.039995998</v>
          </cell>
          <cell r="H101">
            <v>15.039996000000002</v>
          </cell>
          <cell r="J101">
            <v>11.948131088</v>
          </cell>
          <cell r="K101">
            <v>0.75199979799999994</v>
          </cell>
          <cell r="L101">
            <v>11.19613129</v>
          </cell>
          <cell r="M101">
            <v>0</v>
          </cell>
          <cell r="N101">
            <v>0</v>
          </cell>
          <cell r="O101">
            <v>0</v>
          </cell>
          <cell r="P101">
            <v>0</v>
          </cell>
          <cell r="Q101">
            <v>11.19613129</v>
          </cell>
          <cell r="R101">
            <v>8.8794616676721425</v>
          </cell>
          <cell r="S101">
            <v>0</v>
          </cell>
          <cell r="T101">
            <v>0</v>
          </cell>
          <cell r="U101">
            <v>0</v>
          </cell>
          <cell r="V101">
            <v>0</v>
          </cell>
          <cell r="W101">
            <v>8.8794616676721425</v>
          </cell>
          <cell r="X101">
            <v>8.8794616676721425</v>
          </cell>
          <cell r="Y101">
            <v>0</v>
          </cell>
          <cell r="Z101">
            <v>0</v>
          </cell>
          <cell r="AA101">
            <v>0</v>
          </cell>
          <cell r="AB101">
            <v>0</v>
          </cell>
          <cell r="AC101">
            <v>8.8794616676721425</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v>1</v>
          </cell>
          <cell r="BC101" t="str">
            <v/>
          </cell>
          <cell r="BD101" t="str">
            <v/>
          </cell>
          <cell r="BE101" t="str">
            <v/>
          </cell>
          <cell r="BF101" t="str">
            <v>1</v>
          </cell>
          <cell r="BG101">
            <v>0.751999800000001</v>
          </cell>
          <cell r="BH101">
            <v>0</v>
          </cell>
          <cell r="BI101">
            <v>0</v>
          </cell>
          <cell r="BJ101">
            <v>0</v>
          </cell>
          <cell r="BK101">
            <v>0</v>
          </cell>
          <cell r="BL101">
            <v>0.751999800000001</v>
          </cell>
          <cell r="BM101">
            <v>0</v>
          </cell>
          <cell r="BN101">
            <v>0</v>
          </cell>
          <cell r="BO101">
            <v>0</v>
          </cell>
          <cell r="BP101">
            <v>0</v>
          </cell>
          <cell r="BQ101">
            <v>0</v>
          </cell>
          <cell r="BR101">
            <v>0</v>
          </cell>
          <cell r="BS101">
            <v>0.751999800000001</v>
          </cell>
          <cell r="BT101">
            <v>0</v>
          </cell>
          <cell r="BU101">
            <v>0</v>
          </cell>
          <cell r="BV101">
            <v>0</v>
          </cell>
          <cell r="BW101">
            <v>0</v>
          </cell>
          <cell r="BX101">
            <v>0.751999800000001</v>
          </cell>
          <cell r="BY101">
            <v>0</v>
          </cell>
          <cell r="BZ101">
            <v>0</v>
          </cell>
          <cell r="CA101">
            <v>0</v>
          </cell>
          <cell r="CB101">
            <v>0</v>
          </cell>
          <cell r="CC101">
            <v>0</v>
          </cell>
          <cell r="CD101">
            <v>0</v>
          </cell>
          <cell r="CE101">
            <v>0</v>
          </cell>
          <cell r="CF101">
            <v>0</v>
          </cell>
          <cell r="CG101">
            <v>0</v>
          </cell>
          <cell r="CH101">
            <v>0</v>
          </cell>
          <cell r="CI101">
            <v>0</v>
          </cell>
          <cell r="CJ101">
            <v>0</v>
          </cell>
          <cell r="CK101">
            <v>0.751999800000001</v>
          </cell>
          <cell r="CL101">
            <v>0</v>
          </cell>
          <cell r="CM101">
            <v>0</v>
          </cell>
          <cell r="CN101">
            <v>0</v>
          </cell>
          <cell r="CO101">
            <v>0</v>
          </cell>
          <cell r="CP101">
            <v>0.751999800000001</v>
          </cell>
          <cell r="CQ101" t="str">
            <v/>
          </cell>
          <cell r="CR101" t="str">
            <v/>
          </cell>
          <cell r="CS101" t="str">
            <v/>
          </cell>
          <cell r="CT101" t="str">
            <v/>
          </cell>
          <cell r="CU101">
            <v>0</v>
          </cell>
          <cell r="CX101">
            <v>12.533329999999999</v>
          </cell>
          <cell r="CY101">
            <v>12.533329999999999</v>
          </cell>
          <cell r="CZ101">
            <v>0</v>
          </cell>
          <cell r="DA101">
            <v>0</v>
          </cell>
          <cell r="DB101">
            <v>0</v>
          </cell>
          <cell r="DE101">
            <v>12.533330000000001</v>
          </cell>
          <cell r="DG101">
            <v>6.4692827900000012</v>
          </cell>
          <cell r="DH101">
            <v>0</v>
          </cell>
          <cell r="DI101">
            <v>6.4692827900000012</v>
          </cell>
          <cell r="DJ101">
            <v>6.4692827900000012</v>
          </cell>
          <cell r="DK101">
            <v>0</v>
          </cell>
          <cell r="DL101">
            <v>0</v>
          </cell>
          <cell r="DM101">
            <v>0</v>
          </cell>
          <cell r="DN101">
            <v>0</v>
          </cell>
          <cell r="DS101">
            <v>0</v>
          </cell>
          <cell r="DT101">
            <v>0</v>
          </cell>
          <cell r="DU101">
            <v>0</v>
          </cell>
          <cell r="DV101">
            <v>0</v>
          </cell>
          <cell r="DW101">
            <v>0</v>
          </cell>
          <cell r="DX101" t="str">
            <v/>
          </cell>
          <cell r="DY101" t="str">
            <v/>
          </cell>
          <cell r="DZ101" t="str">
            <v/>
          </cell>
          <cell r="EA101" t="str">
            <v/>
          </cell>
          <cell r="EB101">
            <v>0</v>
          </cell>
          <cell r="EC101">
            <v>0</v>
          </cell>
          <cell r="ED101">
            <v>0</v>
          </cell>
          <cell r="EE101">
            <v>0</v>
          </cell>
          <cell r="EF101">
            <v>0</v>
          </cell>
          <cell r="EG101">
            <v>0</v>
          </cell>
          <cell r="EH101">
            <v>0</v>
          </cell>
          <cell r="EI101">
            <v>0</v>
          </cell>
          <cell r="EJ101">
            <v>0</v>
          </cell>
          <cell r="EK101">
            <v>0</v>
          </cell>
          <cell r="EL101">
            <v>0</v>
          </cell>
          <cell r="EM101">
            <v>0</v>
          </cell>
          <cell r="EN101">
            <v>0</v>
          </cell>
          <cell r="EO101">
            <v>0</v>
          </cell>
          <cell r="EP101">
            <v>0</v>
          </cell>
          <cell r="EQ101">
            <v>0</v>
          </cell>
          <cell r="ER101">
            <v>0</v>
          </cell>
          <cell r="ES101">
            <v>0</v>
          </cell>
          <cell r="ET101">
            <v>0</v>
          </cell>
          <cell r="EU101">
            <v>0</v>
          </cell>
          <cell r="EV101">
            <v>0</v>
          </cell>
          <cell r="EW101">
            <v>0</v>
          </cell>
          <cell r="EX101">
            <v>0</v>
          </cell>
          <cell r="EY101">
            <v>0</v>
          </cell>
          <cell r="EZ101">
            <v>0</v>
          </cell>
          <cell r="FA101">
            <v>0</v>
          </cell>
          <cell r="FB101">
            <v>0</v>
          </cell>
          <cell r="FC101">
            <v>0</v>
          </cell>
          <cell r="FD101">
            <v>0</v>
          </cell>
          <cell r="FE101">
            <v>0</v>
          </cell>
          <cell r="FF101">
            <v>0</v>
          </cell>
          <cell r="FG101" t="str">
            <v/>
          </cell>
          <cell r="FH101" t="str">
            <v/>
          </cell>
          <cell r="FI101" t="str">
            <v/>
          </cell>
          <cell r="FJ101" t="str">
            <v/>
          </cell>
          <cell r="FK101">
            <v>0</v>
          </cell>
          <cell r="FN101">
            <v>12.533329999999999</v>
          </cell>
          <cell r="FO101">
            <v>0</v>
          </cell>
          <cell r="FP101">
            <v>0</v>
          </cell>
          <cell r="FQ101">
            <v>0</v>
          </cell>
          <cell r="FR101">
            <v>0</v>
          </cell>
          <cell r="FS101">
            <v>0</v>
          </cell>
          <cell r="FT101">
            <v>0</v>
          </cell>
          <cell r="FU101">
            <v>0</v>
          </cell>
          <cell r="FV101">
            <v>1</v>
          </cell>
          <cell r="FW101">
            <v>0</v>
          </cell>
          <cell r="FX101">
            <v>1</v>
          </cell>
          <cell r="FZ101">
            <v>0</v>
          </cell>
          <cell r="GA101">
            <v>0</v>
          </cell>
          <cell r="GB101">
            <v>0</v>
          </cell>
          <cell r="GC101">
            <v>0</v>
          </cell>
          <cell r="GD101">
            <v>0</v>
          </cell>
          <cell r="GE101">
            <v>0</v>
          </cell>
          <cell r="GF101">
            <v>0</v>
          </cell>
          <cell r="GG101">
            <v>0</v>
          </cell>
          <cell r="GH101">
            <v>0</v>
          </cell>
          <cell r="GI101">
            <v>0</v>
          </cell>
          <cell r="GJ101">
            <v>0</v>
          </cell>
          <cell r="GK101">
            <v>0</v>
          </cell>
          <cell r="GL101">
            <v>0</v>
          </cell>
          <cell r="GM101">
            <v>0</v>
          </cell>
          <cell r="GN101">
            <v>0</v>
          </cell>
          <cell r="GO101">
            <v>0</v>
          </cell>
          <cell r="GP101">
            <v>0</v>
          </cell>
          <cell r="GQ101">
            <v>0</v>
          </cell>
          <cell r="GR101">
            <v>0</v>
          </cell>
          <cell r="GS101">
            <v>0</v>
          </cell>
          <cell r="GT101">
            <v>0</v>
          </cell>
          <cell r="GU101">
            <v>0</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0</v>
          </cell>
          <cell r="ID101">
            <v>0</v>
          </cell>
          <cell r="IE101">
            <v>0</v>
          </cell>
          <cell r="IF101">
            <v>0</v>
          </cell>
          <cell r="IG101">
            <v>0</v>
          </cell>
          <cell r="IH101">
            <v>0</v>
          </cell>
          <cell r="II101">
            <v>0</v>
          </cell>
          <cell r="IJ101">
            <v>0</v>
          </cell>
          <cell r="IK101">
            <v>0</v>
          </cell>
          <cell r="IL101">
            <v>0</v>
          </cell>
          <cell r="IM101">
            <v>0</v>
          </cell>
          <cell r="IN101">
            <v>0</v>
          </cell>
          <cell r="IO101">
            <v>0</v>
          </cell>
          <cell r="IP101">
            <v>0</v>
          </cell>
          <cell r="IQ101">
            <v>0</v>
          </cell>
          <cell r="IR101">
            <v>0</v>
          </cell>
          <cell r="IS101">
            <v>0</v>
          </cell>
          <cell r="IT101">
            <v>0</v>
          </cell>
          <cell r="IU101">
            <v>0</v>
          </cell>
          <cell r="IV101">
            <v>0</v>
          </cell>
          <cell r="IW101">
            <v>0</v>
          </cell>
          <cell r="IX101">
            <v>0</v>
          </cell>
          <cell r="IY101">
            <v>0</v>
          </cell>
          <cell r="IZ101">
            <v>0</v>
          </cell>
          <cell r="JA101">
            <v>0</v>
          </cell>
          <cell r="JB101">
            <v>0</v>
          </cell>
          <cell r="JC101">
            <v>0</v>
          </cell>
          <cell r="JD101">
            <v>0</v>
          </cell>
          <cell r="JE101">
            <v>0</v>
          </cell>
          <cell r="JF101">
            <v>0</v>
          </cell>
          <cell r="JG101">
            <v>0</v>
          </cell>
          <cell r="JH101">
            <v>0</v>
          </cell>
          <cell r="JI101">
            <v>0</v>
          </cell>
          <cell r="JJ101">
            <v>0</v>
          </cell>
          <cell r="JK101">
            <v>0</v>
          </cell>
          <cell r="JL101">
            <v>0</v>
          </cell>
          <cell r="JM101">
            <v>0</v>
          </cell>
          <cell r="JN101">
            <v>0</v>
          </cell>
          <cell r="JO101">
            <v>0</v>
          </cell>
          <cell r="JP101">
            <v>0</v>
          </cell>
          <cell r="JQ101">
            <v>0</v>
          </cell>
          <cell r="JR101">
            <v>0</v>
          </cell>
          <cell r="JS101">
            <v>0</v>
          </cell>
          <cell r="JT101">
            <v>0</v>
          </cell>
          <cell r="JU101">
            <v>0</v>
          </cell>
          <cell r="JV101">
            <v>0</v>
          </cell>
          <cell r="JW101">
            <v>0</v>
          </cell>
          <cell r="JX101">
            <v>0</v>
          </cell>
          <cell r="JY101">
            <v>0</v>
          </cell>
          <cell r="JZ101">
            <v>0</v>
          </cell>
          <cell r="KA101">
            <v>0</v>
          </cell>
          <cell r="KB101">
            <v>0</v>
          </cell>
          <cell r="KC101">
            <v>0</v>
          </cell>
          <cell r="KD101">
            <v>0</v>
          </cell>
          <cell r="KE101">
            <v>0</v>
          </cell>
          <cell r="KF101">
            <v>0</v>
          </cell>
          <cell r="KG101">
            <v>0</v>
          </cell>
          <cell r="KH101">
            <v>0</v>
          </cell>
          <cell r="KI101">
            <v>0</v>
          </cell>
          <cell r="KJ101">
            <v>0</v>
          </cell>
          <cell r="KK101">
            <v>0</v>
          </cell>
          <cell r="KL101">
            <v>0</v>
          </cell>
          <cell r="KM101">
            <v>0</v>
          </cell>
          <cell r="KN101">
            <v>0</v>
          </cell>
          <cell r="KO101">
            <v>0</v>
          </cell>
          <cell r="KP101">
            <v>0</v>
          </cell>
          <cell r="KQ101">
            <v>0</v>
          </cell>
          <cell r="KR101">
            <v>0</v>
          </cell>
          <cell r="KS101">
            <v>0</v>
          </cell>
          <cell r="KT101">
            <v>0</v>
          </cell>
          <cell r="KU101">
            <v>0</v>
          </cell>
          <cell r="KV101">
            <v>0</v>
          </cell>
          <cell r="KW101">
            <v>0</v>
          </cell>
          <cell r="KX101">
            <v>0</v>
          </cell>
          <cell r="KY101">
            <v>0</v>
          </cell>
          <cell r="KZ101">
            <v>0</v>
          </cell>
          <cell r="LA101">
            <v>0</v>
          </cell>
          <cell r="LB101">
            <v>0</v>
          </cell>
          <cell r="LC101">
            <v>0</v>
          </cell>
          <cell r="LD101">
            <v>0</v>
          </cell>
          <cell r="LE101">
            <v>0</v>
          </cell>
          <cell r="LF101">
            <v>0</v>
          </cell>
          <cell r="LG101">
            <v>0</v>
          </cell>
          <cell r="LH101">
            <v>0</v>
          </cell>
          <cell r="LI101">
            <v>0</v>
          </cell>
          <cell r="LJ101">
            <v>0</v>
          </cell>
          <cell r="LK101">
            <v>0</v>
          </cell>
          <cell r="LL101">
            <v>0</v>
          </cell>
          <cell r="LQ101">
            <v>0</v>
          </cell>
          <cell r="LR101">
            <v>0</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v>2020</v>
          </cell>
          <cell r="OM101">
            <v>2022</v>
          </cell>
          <cell r="ON101">
            <v>2023</v>
          </cell>
          <cell r="OO101">
            <v>2023</v>
          </cell>
          <cell r="OP101" t="str">
            <v>п</v>
          </cell>
          <cell r="OR101" t="str">
            <v>нд</v>
          </cell>
          <cell r="OT101">
            <v>15.039995998</v>
          </cell>
        </row>
        <row r="102">
          <cell r="A102" t="str">
            <v>K_Che298</v>
          </cell>
          <cell r="B102" t="str">
            <v>1.1.6</v>
          </cell>
          <cell r="C102" t="str">
            <v>Проведение предпроектного обследования и разработка проектно-сметной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2020-2024 годы</v>
          </cell>
          <cell r="D102" t="str">
            <v>K_Che298</v>
          </cell>
          <cell r="E102">
            <v>7.9100039959999986</v>
          </cell>
          <cell r="H102">
            <v>7.9100039999999998</v>
          </cell>
          <cell r="J102">
            <v>5.0708329959999983</v>
          </cell>
          <cell r="K102">
            <v>0.39550019599999864</v>
          </cell>
          <cell r="L102">
            <v>4.6753327999999996</v>
          </cell>
          <cell r="M102">
            <v>0</v>
          </cell>
          <cell r="N102">
            <v>0</v>
          </cell>
          <cell r="O102">
            <v>0</v>
          </cell>
          <cell r="P102">
            <v>0</v>
          </cell>
          <cell r="Q102">
            <v>4.6753327999999996</v>
          </cell>
          <cell r="R102">
            <v>0.66975340984097187</v>
          </cell>
          <cell r="S102">
            <v>0</v>
          </cell>
          <cell r="T102">
            <v>0</v>
          </cell>
          <cell r="U102">
            <v>0</v>
          </cell>
          <cell r="V102">
            <v>0</v>
          </cell>
          <cell r="W102">
            <v>0.66975340984097187</v>
          </cell>
          <cell r="X102">
            <v>0.66975340984097187</v>
          </cell>
          <cell r="Y102">
            <v>0</v>
          </cell>
          <cell r="Z102">
            <v>0</v>
          </cell>
          <cell r="AA102">
            <v>0</v>
          </cell>
          <cell r="AB102">
            <v>0</v>
          </cell>
          <cell r="AC102">
            <v>0.66975340984097187</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v>1</v>
          </cell>
          <cell r="BC102" t="str">
            <v/>
          </cell>
          <cell r="BD102" t="str">
            <v/>
          </cell>
          <cell r="BE102" t="str">
            <v/>
          </cell>
          <cell r="BF102" t="str">
            <v>1</v>
          </cell>
          <cell r="BG102">
            <v>0.39550020000000002</v>
          </cell>
          <cell r="BH102">
            <v>0</v>
          </cell>
          <cell r="BI102">
            <v>0</v>
          </cell>
          <cell r="BJ102">
            <v>0</v>
          </cell>
          <cell r="BK102">
            <v>0</v>
          </cell>
          <cell r="BL102">
            <v>0.39550020000000002</v>
          </cell>
          <cell r="BM102">
            <v>0</v>
          </cell>
          <cell r="BN102">
            <v>0</v>
          </cell>
          <cell r="BO102">
            <v>0</v>
          </cell>
          <cell r="BP102">
            <v>0</v>
          </cell>
          <cell r="BQ102">
            <v>0</v>
          </cell>
          <cell r="BR102">
            <v>0</v>
          </cell>
          <cell r="BS102">
            <v>0.39550020000000002</v>
          </cell>
          <cell r="BT102">
            <v>0</v>
          </cell>
          <cell r="BU102">
            <v>0</v>
          </cell>
          <cell r="BV102">
            <v>0</v>
          </cell>
          <cell r="BW102">
            <v>0</v>
          </cell>
          <cell r="BX102">
            <v>0.39550020000000002</v>
          </cell>
          <cell r="BY102">
            <v>0</v>
          </cell>
          <cell r="BZ102">
            <v>0</v>
          </cell>
          <cell r="CA102">
            <v>0</v>
          </cell>
          <cell r="CB102">
            <v>0</v>
          </cell>
          <cell r="CC102">
            <v>0</v>
          </cell>
          <cell r="CD102">
            <v>0</v>
          </cell>
          <cell r="CE102">
            <v>0</v>
          </cell>
          <cell r="CF102">
            <v>0</v>
          </cell>
          <cell r="CG102">
            <v>0</v>
          </cell>
          <cell r="CH102">
            <v>0</v>
          </cell>
          <cell r="CI102">
            <v>0</v>
          </cell>
          <cell r="CJ102">
            <v>0</v>
          </cell>
          <cell r="CK102">
            <v>0.39550020000000002</v>
          </cell>
          <cell r="CL102">
            <v>0</v>
          </cell>
          <cell r="CM102">
            <v>0</v>
          </cell>
          <cell r="CN102">
            <v>0</v>
          </cell>
          <cell r="CO102">
            <v>0</v>
          </cell>
          <cell r="CP102">
            <v>0.39550020000000002</v>
          </cell>
          <cell r="CQ102" t="str">
            <v/>
          </cell>
          <cell r="CR102" t="str">
            <v/>
          </cell>
          <cell r="CS102" t="str">
            <v/>
          </cell>
          <cell r="CT102" t="str">
            <v/>
          </cell>
          <cell r="CU102">
            <v>0</v>
          </cell>
          <cell r="CX102">
            <v>6.5916699999999997</v>
          </cell>
          <cell r="CY102">
            <v>6.5916699999999997</v>
          </cell>
          <cell r="CZ102">
            <v>0</v>
          </cell>
          <cell r="DA102">
            <v>0</v>
          </cell>
          <cell r="DB102">
            <v>0</v>
          </cell>
          <cell r="DE102">
            <v>6.5916699999999997</v>
          </cell>
          <cell r="DG102">
            <v>2.9517071799999997</v>
          </cell>
          <cell r="DH102">
            <v>0</v>
          </cell>
          <cell r="DI102">
            <v>2.9517071799999997</v>
          </cell>
          <cell r="DJ102">
            <v>2.9517071799999997</v>
          </cell>
          <cell r="DK102">
            <v>0</v>
          </cell>
          <cell r="DL102">
            <v>0</v>
          </cell>
          <cell r="DM102">
            <v>0</v>
          </cell>
          <cell r="DN102">
            <v>0</v>
          </cell>
          <cell r="DS102">
            <v>0</v>
          </cell>
          <cell r="DT102">
            <v>0</v>
          </cell>
          <cell r="DU102">
            <v>0</v>
          </cell>
          <cell r="DV102">
            <v>0</v>
          </cell>
          <cell r="DW102">
            <v>0</v>
          </cell>
          <cell r="DX102" t="str">
            <v/>
          </cell>
          <cell r="DY102">
            <v>2</v>
          </cell>
          <cell r="DZ102" t="str">
            <v/>
          </cell>
          <cell r="EA102" t="str">
            <v/>
          </cell>
          <cell r="EB102" t="str">
            <v>2</v>
          </cell>
          <cell r="EC102">
            <v>0</v>
          </cell>
          <cell r="ED102">
            <v>0</v>
          </cell>
          <cell r="EE102">
            <v>0</v>
          </cell>
          <cell r="EF102">
            <v>0</v>
          </cell>
          <cell r="EG102">
            <v>0</v>
          </cell>
          <cell r="EH102">
            <v>0</v>
          </cell>
          <cell r="EI102">
            <v>0</v>
          </cell>
          <cell r="EJ102">
            <v>0</v>
          </cell>
          <cell r="EK102">
            <v>0</v>
          </cell>
          <cell r="EL102">
            <v>0</v>
          </cell>
          <cell r="EM102">
            <v>0</v>
          </cell>
          <cell r="EN102">
            <v>0</v>
          </cell>
          <cell r="EO102">
            <v>0</v>
          </cell>
          <cell r="EP102">
            <v>0</v>
          </cell>
          <cell r="EQ102">
            <v>0</v>
          </cell>
          <cell r="ER102">
            <v>0</v>
          </cell>
          <cell r="ES102">
            <v>0</v>
          </cell>
          <cell r="ET102">
            <v>0</v>
          </cell>
          <cell r="EU102">
            <v>0</v>
          </cell>
          <cell r="EV102">
            <v>0</v>
          </cell>
          <cell r="EW102">
            <v>0</v>
          </cell>
          <cell r="EX102">
            <v>0</v>
          </cell>
          <cell r="EY102">
            <v>0</v>
          </cell>
          <cell r="EZ102">
            <v>0</v>
          </cell>
          <cell r="FA102">
            <v>0</v>
          </cell>
          <cell r="FB102">
            <v>0</v>
          </cell>
          <cell r="FC102">
            <v>0</v>
          </cell>
          <cell r="FD102">
            <v>0</v>
          </cell>
          <cell r="FE102">
            <v>0</v>
          </cell>
          <cell r="FF102">
            <v>0</v>
          </cell>
          <cell r="FG102" t="str">
            <v/>
          </cell>
          <cell r="FH102" t="str">
            <v/>
          </cell>
          <cell r="FI102" t="str">
            <v/>
          </cell>
          <cell r="FJ102" t="str">
            <v/>
          </cell>
          <cell r="FK102">
            <v>0</v>
          </cell>
          <cell r="FN102">
            <v>6.5916699999999997</v>
          </cell>
          <cell r="FO102">
            <v>0</v>
          </cell>
          <cell r="FP102">
            <v>0</v>
          </cell>
          <cell r="FQ102">
            <v>0</v>
          </cell>
          <cell r="FR102">
            <v>0</v>
          </cell>
          <cell r="FS102">
            <v>0</v>
          </cell>
          <cell r="FT102">
            <v>0</v>
          </cell>
          <cell r="FU102">
            <v>0</v>
          </cell>
          <cell r="FV102">
            <v>1</v>
          </cell>
          <cell r="FW102">
            <v>0</v>
          </cell>
          <cell r="FX102">
            <v>1</v>
          </cell>
          <cell r="FZ102">
            <v>0</v>
          </cell>
          <cell r="GA102">
            <v>0</v>
          </cell>
          <cell r="GB102">
            <v>0</v>
          </cell>
          <cell r="GC102">
            <v>0</v>
          </cell>
          <cell r="GD102">
            <v>0</v>
          </cell>
          <cell r="GE102">
            <v>0</v>
          </cell>
          <cell r="GF102">
            <v>0</v>
          </cell>
          <cell r="GG102">
            <v>0</v>
          </cell>
          <cell r="GH102">
            <v>0</v>
          </cell>
          <cell r="GI102">
            <v>0</v>
          </cell>
          <cell r="GJ102">
            <v>0</v>
          </cell>
          <cell r="GK102">
            <v>0</v>
          </cell>
          <cell r="GL102">
            <v>0</v>
          </cell>
          <cell r="GM102">
            <v>0</v>
          </cell>
          <cell r="GN102">
            <v>0</v>
          </cell>
          <cell r="GO102">
            <v>0</v>
          </cell>
          <cell r="GP102">
            <v>0</v>
          </cell>
          <cell r="GQ102">
            <v>0</v>
          </cell>
          <cell r="GR102">
            <v>0</v>
          </cell>
          <cell r="GS102">
            <v>0</v>
          </cell>
          <cell r="GT102">
            <v>0</v>
          </cell>
          <cell r="GU102">
            <v>0</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0</v>
          </cell>
          <cell r="ID102">
            <v>0</v>
          </cell>
          <cell r="IE102">
            <v>0</v>
          </cell>
          <cell r="IF102">
            <v>0</v>
          </cell>
          <cell r="IG102">
            <v>0</v>
          </cell>
          <cell r="IH102">
            <v>0</v>
          </cell>
          <cell r="II102">
            <v>0</v>
          </cell>
          <cell r="IJ102">
            <v>0</v>
          </cell>
          <cell r="IK102">
            <v>0</v>
          </cell>
          <cell r="IL102">
            <v>0</v>
          </cell>
          <cell r="IM102">
            <v>0</v>
          </cell>
          <cell r="IN102">
            <v>0</v>
          </cell>
          <cell r="IO102">
            <v>0</v>
          </cell>
          <cell r="IP102">
            <v>0</v>
          </cell>
          <cell r="IQ102">
            <v>0</v>
          </cell>
          <cell r="IR102">
            <v>0</v>
          </cell>
          <cell r="IS102">
            <v>0</v>
          </cell>
          <cell r="IT102">
            <v>0</v>
          </cell>
          <cell r="IU102">
            <v>0</v>
          </cell>
          <cell r="IV102">
            <v>0</v>
          </cell>
          <cell r="IW102">
            <v>0</v>
          </cell>
          <cell r="IX102">
            <v>0</v>
          </cell>
          <cell r="IY102">
            <v>0</v>
          </cell>
          <cell r="IZ102">
            <v>0</v>
          </cell>
          <cell r="JA102">
            <v>0</v>
          </cell>
          <cell r="JB102">
            <v>0</v>
          </cell>
          <cell r="JC102">
            <v>0</v>
          </cell>
          <cell r="JD102">
            <v>0</v>
          </cell>
          <cell r="JE102">
            <v>0</v>
          </cell>
          <cell r="JF102">
            <v>0</v>
          </cell>
          <cell r="JG102">
            <v>0</v>
          </cell>
          <cell r="JH102">
            <v>0</v>
          </cell>
          <cell r="JI102">
            <v>0</v>
          </cell>
          <cell r="JJ102">
            <v>0</v>
          </cell>
          <cell r="JK102">
            <v>0</v>
          </cell>
          <cell r="JL102">
            <v>0</v>
          </cell>
          <cell r="JM102">
            <v>0</v>
          </cell>
          <cell r="JN102">
            <v>0</v>
          </cell>
          <cell r="JO102">
            <v>0</v>
          </cell>
          <cell r="JP102">
            <v>0</v>
          </cell>
          <cell r="JQ102">
            <v>0</v>
          </cell>
          <cell r="JR102">
            <v>0</v>
          </cell>
          <cell r="JS102">
            <v>0</v>
          </cell>
          <cell r="JT102">
            <v>0</v>
          </cell>
          <cell r="JU102">
            <v>0</v>
          </cell>
          <cell r="JV102">
            <v>0</v>
          </cell>
          <cell r="JW102">
            <v>0</v>
          </cell>
          <cell r="JX102">
            <v>0</v>
          </cell>
          <cell r="JY102">
            <v>0</v>
          </cell>
          <cell r="JZ102">
            <v>0</v>
          </cell>
          <cell r="KA102">
            <v>0</v>
          </cell>
          <cell r="KB102">
            <v>0</v>
          </cell>
          <cell r="KC102">
            <v>0</v>
          </cell>
          <cell r="KD102">
            <v>0</v>
          </cell>
          <cell r="KE102">
            <v>0</v>
          </cell>
          <cell r="KF102">
            <v>0</v>
          </cell>
          <cell r="KG102">
            <v>0</v>
          </cell>
          <cell r="KH102">
            <v>0</v>
          </cell>
          <cell r="KI102">
            <v>0</v>
          </cell>
          <cell r="KJ102">
            <v>0</v>
          </cell>
          <cell r="KK102">
            <v>0</v>
          </cell>
          <cell r="KL102">
            <v>0</v>
          </cell>
          <cell r="KM102">
            <v>0</v>
          </cell>
          <cell r="KN102">
            <v>0</v>
          </cell>
          <cell r="KO102">
            <v>0</v>
          </cell>
          <cell r="KP102">
            <v>0</v>
          </cell>
          <cell r="KQ102">
            <v>0</v>
          </cell>
          <cell r="KR102">
            <v>0</v>
          </cell>
          <cell r="KS102">
            <v>0</v>
          </cell>
          <cell r="KT102">
            <v>0</v>
          </cell>
          <cell r="KU102">
            <v>0</v>
          </cell>
          <cell r="KV102">
            <v>0</v>
          </cell>
          <cell r="KW102">
            <v>0</v>
          </cell>
          <cell r="KX102">
            <v>0</v>
          </cell>
          <cell r="KY102">
            <v>0</v>
          </cell>
          <cell r="KZ102">
            <v>0</v>
          </cell>
          <cell r="LA102">
            <v>0</v>
          </cell>
          <cell r="LB102">
            <v>0</v>
          </cell>
          <cell r="LC102">
            <v>0</v>
          </cell>
          <cell r="LD102">
            <v>0</v>
          </cell>
          <cell r="LE102">
            <v>0</v>
          </cell>
          <cell r="LF102">
            <v>0</v>
          </cell>
          <cell r="LG102">
            <v>0</v>
          </cell>
          <cell r="LH102">
            <v>0</v>
          </cell>
          <cell r="LI102">
            <v>0</v>
          </cell>
          <cell r="LJ102">
            <v>0</v>
          </cell>
          <cell r="LK102">
            <v>0</v>
          </cell>
          <cell r="LL102">
            <v>0</v>
          </cell>
          <cell r="LQ102">
            <v>0</v>
          </cell>
          <cell r="LR102">
            <v>0</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v>2020</v>
          </cell>
          <cell r="OM102">
            <v>2022</v>
          </cell>
          <cell r="ON102">
            <v>2023</v>
          </cell>
          <cell r="OO102">
            <v>2023</v>
          </cell>
          <cell r="OP102" t="str">
            <v>п</v>
          </cell>
          <cell r="OR102" t="str">
            <v>нд</v>
          </cell>
          <cell r="OT102">
            <v>7.9100039959999986</v>
          </cell>
        </row>
        <row r="103">
          <cell r="A103" t="str">
            <v>K_Che299</v>
          </cell>
          <cell r="B103" t="str">
            <v>1.1.6</v>
          </cell>
          <cell r="C103" t="str">
            <v>Проведение предпроектного обследования и разработка проектно-сметной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2020-2024 годы</v>
          </cell>
          <cell r="D103" t="str">
            <v>K_Che299</v>
          </cell>
          <cell r="E103">
            <v>12.502631996</v>
          </cell>
          <cell r="H103">
            <v>12.502632</v>
          </cell>
          <cell r="J103">
            <v>9.7458184659999993</v>
          </cell>
          <cell r="K103">
            <v>0.62513159599999923</v>
          </cell>
          <cell r="L103">
            <v>9.1206868700000001</v>
          </cell>
          <cell r="M103">
            <v>0</v>
          </cell>
          <cell r="N103">
            <v>0</v>
          </cell>
          <cell r="O103">
            <v>0</v>
          </cell>
          <cell r="P103">
            <v>0</v>
          </cell>
          <cell r="Q103">
            <v>9.1206868700000001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0.62513160000000001</v>
          </cell>
          <cell r="BH103">
            <v>0</v>
          </cell>
          <cell r="BI103">
            <v>0</v>
          </cell>
          <cell r="BJ103">
            <v>0</v>
          </cell>
          <cell r="BK103">
            <v>0</v>
          </cell>
          <cell r="BL103">
            <v>0.62513160000000001</v>
          </cell>
          <cell r="BM103">
            <v>0</v>
          </cell>
          <cell r="BN103">
            <v>0</v>
          </cell>
          <cell r="BO103">
            <v>0</v>
          </cell>
          <cell r="BP103">
            <v>0</v>
          </cell>
          <cell r="BQ103">
            <v>0</v>
          </cell>
          <cell r="BR103">
            <v>0</v>
          </cell>
          <cell r="BS103">
            <v>0.62513160000000001</v>
          </cell>
          <cell r="BT103">
            <v>0</v>
          </cell>
          <cell r="BU103">
            <v>0</v>
          </cell>
          <cell r="BV103">
            <v>0</v>
          </cell>
          <cell r="BW103">
            <v>0</v>
          </cell>
          <cell r="BX103">
            <v>0.62513160000000001</v>
          </cell>
          <cell r="BY103">
            <v>0</v>
          </cell>
          <cell r="BZ103">
            <v>0</v>
          </cell>
          <cell r="CA103">
            <v>0</v>
          </cell>
          <cell r="CB103">
            <v>0</v>
          </cell>
          <cell r="CC103">
            <v>0</v>
          </cell>
          <cell r="CD103">
            <v>0</v>
          </cell>
          <cell r="CE103">
            <v>0</v>
          </cell>
          <cell r="CF103">
            <v>0</v>
          </cell>
          <cell r="CG103">
            <v>0</v>
          </cell>
          <cell r="CH103">
            <v>0</v>
          </cell>
          <cell r="CI103">
            <v>0</v>
          </cell>
          <cell r="CJ103">
            <v>0</v>
          </cell>
          <cell r="CK103">
            <v>0.62513160000000001</v>
          </cell>
          <cell r="CL103">
            <v>0</v>
          </cell>
          <cell r="CM103">
            <v>0</v>
          </cell>
          <cell r="CN103">
            <v>0</v>
          </cell>
          <cell r="CO103">
            <v>0</v>
          </cell>
          <cell r="CP103">
            <v>0.62513160000000001</v>
          </cell>
          <cell r="CQ103" t="str">
            <v/>
          </cell>
          <cell r="CR103" t="str">
            <v/>
          </cell>
          <cell r="CS103" t="str">
            <v/>
          </cell>
          <cell r="CT103" t="str">
            <v/>
          </cell>
          <cell r="CU103">
            <v>0</v>
          </cell>
          <cell r="CX103">
            <v>10.41886</v>
          </cell>
          <cell r="CY103">
            <v>10.41886</v>
          </cell>
          <cell r="CZ103">
            <v>0</v>
          </cell>
          <cell r="DA103">
            <v>0</v>
          </cell>
          <cell r="DB103">
            <v>0</v>
          </cell>
          <cell r="DE103">
            <v>10.418859999999999</v>
          </cell>
          <cell r="DG103">
            <v>5.6197534300000003</v>
          </cell>
          <cell r="DH103">
            <v>0</v>
          </cell>
          <cell r="DI103">
            <v>5.6197534300000003</v>
          </cell>
          <cell r="DJ103">
            <v>5.6197534300000003</v>
          </cell>
          <cell r="DK103">
            <v>0</v>
          </cell>
          <cell r="DL103">
            <v>0</v>
          </cell>
          <cell r="DM103">
            <v>0</v>
          </cell>
          <cell r="DN103">
            <v>0</v>
          </cell>
          <cell r="DS103">
            <v>0</v>
          </cell>
          <cell r="DT103">
            <v>0</v>
          </cell>
          <cell r="DU103">
            <v>0</v>
          </cell>
          <cell r="DV103">
            <v>0</v>
          </cell>
          <cell r="DW103">
            <v>0</v>
          </cell>
          <cell r="DX103" t="str">
            <v/>
          </cell>
          <cell r="DY103" t="str">
            <v/>
          </cell>
          <cell r="DZ103" t="str">
            <v/>
          </cell>
          <cell r="EA103" t="str">
            <v/>
          </cell>
          <cell r="EB103">
            <v>0</v>
          </cell>
          <cell r="EC103">
            <v>0</v>
          </cell>
          <cell r="ED103">
            <v>0</v>
          </cell>
          <cell r="EE103">
            <v>0</v>
          </cell>
          <cell r="EF103">
            <v>0</v>
          </cell>
          <cell r="EG103">
            <v>0</v>
          </cell>
          <cell r="EH103">
            <v>0</v>
          </cell>
          <cell r="EI103">
            <v>0</v>
          </cell>
          <cell r="EJ103">
            <v>0</v>
          </cell>
          <cell r="EK103">
            <v>0</v>
          </cell>
          <cell r="EL103">
            <v>0</v>
          </cell>
          <cell r="EM103">
            <v>0</v>
          </cell>
          <cell r="EN103">
            <v>0</v>
          </cell>
          <cell r="EO103">
            <v>0</v>
          </cell>
          <cell r="EP103">
            <v>0</v>
          </cell>
          <cell r="EQ103">
            <v>0</v>
          </cell>
          <cell r="ER103">
            <v>0</v>
          </cell>
          <cell r="ES103">
            <v>0</v>
          </cell>
          <cell r="ET103">
            <v>0</v>
          </cell>
          <cell r="EU103">
            <v>0</v>
          </cell>
          <cell r="EV103">
            <v>0</v>
          </cell>
          <cell r="EW103">
            <v>0</v>
          </cell>
          <cell r="EX103">
            <v>0</v>
          </cell>
          <cell r="EY103">
            <v>0</v>
          </cell>
          <cell r="EZ103">
            <v>0</v>
          </cell>
          <cell r="FA103">
            <v>0</v>
          </cell>
          <cell r="FB103">
            <v>0</v>
          </cell>
          <cell r="FC103">
            <v>0</v>
          </cell>
          <cell r="FD103">
            <v>0</v>
          </cell>
          <cell r="FE103">
            <v>0</v>
          </cell>
          <cell r="FF103">
            <v>0</v>
          </cell>
          <cell r="FG103" t="str">
            <v/>
          </cell>
          <cell r="FH103" t="str">
            <v/>
          </cell>
          <cell r="FI103" t="str">
            <v/>
          </cell>
          <cell r="FJ103" t="str">
            <v/>
          </cell>
          <cell r="FK103">
            <v>0</v>
          </cell>
          <cell r="FN103">
            <v>10.41886</v>
          </cell>
          <cell r="FO103">
            <v>0</v>
          </cell>
          <cell r="FP103">
            <v>0</v>
          </cell>
          <cell r="FQ103">
            <v>0</v>
          </cell>
          <cell r="FR103">
            <v>0</v>
          </cell>
          <cell r="FS103">
            <v>0</v>
          </cell>
          <cell r="FT103">
            <v>0</v>
          </cell>
          <cell r="FU103">
            <v>0</v>
          </cell>
          <cell r="FV103">
            <v>1</v>
          </cell>
          <cell r="FW103">
            <v>0</v>
          </cell>
          <cell r="FX103">
            <v>1</v>
          </cell>
          <cell r="FZ103">
            <v>0</v>
          </cell>
          <cell r="GA103">
            <v>0</v>
          </cell>
          <cell r="GB103">
            <v>0</v>
          </cell>
          <cell r="GC103">
            <v>0</v>
          </cell>
          <cell r="GD103">
            <v>0</v>
          </cell>
          <cell r="GE103">
            <v>0</v>
          </cell>
          <cell r="GF103">
            <v>0</v>
          </cell>
          <cell r="GG103">
            <v>0</v>
          </cell>
          <cell r="GH103">
            <v>0</v>
          </cell>
          <cell r="GI103">
            <v>0</v>
          </cell>
          <cell r="GJ103">
            <v>0</v>
          </cell>
          <cell r="GK103">
            <v>0</v>
          </cell>
          <cell r="GL103">
            <v>0</v>
          </cell>
          <cell r="GM103">
            <v>0</v>
          </cell>
          <cell r="GN103">
            <v>0</v>
          </cell>
          <cell r="GO103">
            <v>0</v>
          </cell>
          <cell r="GP103">
            <v>0</v>
          </cell>
          <cell r="GQ103">
            <v>0</v>
          </cell>
          <cell r="GR103">
            <v>0</v>
          </cell>
          <cell r="GS103">
            <v>0</v>
          </cell>
          <cell r="GT103">
            <v>0</v>
          </cell>
          <cell r="GU103">
            <v>0</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0</v>
          </cell>
          <cell r="ID103">
            <v>0</v>
          </cell>
          <cell r="IE103">
            <v>0</v>
          </cell>
          <cell r="IF103">
            <v>0</v>
          </cell>
          <cell r="IG103">
            <v>0</v>
          </cell>
          <cell r="IH103">
            <v>0</v>
          </cell>
          <cell r="II103">
            <v>0</v>
          </cell>
          <cell r="IJ103">
            <v>0</v>
          </cell>
          <cell r="IK103">
            <v>0</v>
          </cell>
          <cell r="IL103">
            <v>0</v>
          </cell>
          <cell r="IM103">
            <v>0</v>
          </cell>
          <cell r="IN103">
            <v>0</v>
          </cell>
          <cell r="IO103">
            <v>0</v>
          </cell>
          <cell r="IP103">
            <v>0</v>
          </cell>
          <cell r="IQ103">
            <v>0</v>
          </cell>
          <cell r="IR103">
            <v>0</v>
          </cell>
          <cell r="IS103">
            <v>0</v>
          </cell>
          <cell r="IT103">
            <v>0</v>
          </cell>
          <cell r="IU103">
            <v>0</v>
          </cell>
          <cell r="IV103">
            <v>0</v>
          </cell>
          <cell r="IW103">
            <v>0</v>
          </cell>
          <cell r="IX103">
            <v>0</v>
          </cell>
          <cell r="IY103">
            <v>0</v>
          </cell>
          <cell r="IZ103">
            <v>0</v>
          </cell>
          <cell r="JA103">
            <v>0</v>
          </cell>
          <cell r="JB103">
            <v>0</v>
          </cell>
          <cell r="JC103">
            <v>0</v>
          </cell>
          <cell r="JD103">
            <v>0</v>
          </cell>
          <cell r="JE103">
            <v>0</v>
          </cell>
          <cell r="JF103">
            <v>0</v>
          </cell>
          <cell r="JG103">
            <v>0</v>
          </cell>
          <cell r="JH103">
            <v>0</v>
          </cell>
          <cell r="JI103">
            <v>0</v>
          </cell>
          <cell r="JJ103">
            <v>0</v>
          </cell>
          <cell r="JK103">
            <v>0</v>
          </cell>
          <cell r="JL103">
            <v>0</v>
          </cell>
          <cell r="JM103">
            <v>0</v>
          </cell>
          <cell r="JN103">
            <v>0</v>
          </cell>
          <cell r="JO103">
            <v>0</v>
          </cell>
          <cell r="JP103">
            <v>0</v>
          </cell>
          <cell r="JQ103">
            <v>0</v>
          </cell>
          <cell r="JR103">
            <v>0</v>
          </cell>
          <cell r="JS103">
            <v>0</v>
          </cell>
          <cell r="JT103">
            <v>0</v>
          </cell>
          <cell r="JU103">
            <v>0</v>
          </cell>
          <cell r="JV103">
            <v>0</v>
          </cell>
          <cell r="JW103">
            <v>0</v>
          </cell>
          <cell r="JX103">
            <v>0</v>
          </cell>
          <cell r="JY103">
            <v>0</v>
          </cell>
          <cell r="JZ103">
            <v>0</v>
          </cell>
          <cell r="KA103">
            <v>0</v>
          </cell>
          <cell r="KB103">
            <v>0</v>
          </cell>
          <cell r="KC103">
            <v>0</v>
          </cell>
          <cell r="KD103">
            <v>0</v>
          </cell>
          <cell r="KE103">
            <v>0</v>
          </cell>
          <cell r="KF103">
            <v>0</v>
          </cell>
          <cell r="KG103">
            <v>0</v>
          </cell>
          <cell r="KH103">
            <v>0</v>
          </cell>
          <cell r="KI103">
            <v>0</v>
          </cell>
          <cell r="KJ103">
            <v>0</v>
          </cell>
          <cell r="KK103">
            <v>0</v>
          </cell>
          <cell r="KL103">
            <v>0</v>
          </cell>
          <cell r="KM103">
            <v>0</v>
          </cell>
          <cell r="KN103">
            <v>0</v>
          </cell>
          <cell r="KO103">
            <v>0</v>
          </cell>
          <cell r="KP103">
            <v>0</v>
          </cell>
          <cell r="KQ103">
            <v>0</v>
          </cell>
          <cell r="KR103">
            <v>0</v>
          </cell>
          <cell r="KS103">
            <v>0</v>
          </cell>
          <cell r="KT103">
            <v>0</v>
          </cell>
          <cell r="KU103">
            <v>0</v>
          </cell>
          <cell r="KV103">
            <v>0</v>
          </cell>
          <cell r="KW103">
            <v>0</v>
          </cell>
          <cell r="KX103">
            <v>0</v>
          </cell>
          <cell r="KY103">
            <v>0</v>
          </cell>
          <cell r="KZ103">
            <v>0</v>
          </cell>
          <cell r="LA103">
            <v>0</v>
          </cell>
          <cell r="LB103">
            <v>0</v>
          </cell>
          <cell r="LC103">
            <v>0</v>
          </cell>
          <cell r="LD103">
            <v>0</v>
          </cell>
          <cell r="LE103">
            <v>0</v>
          </cell>
          <cell r="LF103">
            <v>0</v>
          </cell>
          <cell r="LG103">
            <v>0</v>
          </cell>
          <cell r="LH103">
            <v>0</v>
          </cell>
          <cell r="LI103">
            <v>0</v>
          </cell>
          <cell r="LJ103">
            <v>0</v>
          </cell>
          <cell r="LK103">
            <v>0</v>
          </cell>
          <cell r="LL103">
            <v>0</v>
          </cell>
          <cell r="LQ103">
            <v>0</v>
          </cell>
          <cell r="LR103">
            <v>0</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v>2020</v>
          </cell>
          <cell r="OM103">
            <v>2022</v>
          </cell>
          <cell r="ON103">
            <v>2022</v>
          </cell>
          <cell r="OO103">
            <v>2022</v>
          </cell>
          <cell r="OP103">
            <v>0</v>
          </cell>
          <cell r="OR103" t="str">
            <v>нд</v>
          </cell>
          <cell r="OT103">
            <v>12.502631996</v>
          </cell>
        </row>
        <row r="104">
          <cell r="A104" t="str">
            <v>K_Che300</v>
          </cell>
          <cell r="B104" t="str">
            <v>1.1.6</v>
          </cell>
          <cell r="C104" t="str">
            <v>Проведение предпроектного обследования и разработка проектно-сметной документации по реконструкции ПС 110 кВ ГРП-110 в рамках программы модернизации и повышения надежности электросетевого комплекса Чеченской Республики на 2020-2024 годы</v>
          </cell>
          <cell r="D104" t="str">
            <v>K_Che300</v>
          </cell>
          <cell r="E104">
            <v>9.8000039979999993</v>
          </cell>
          <cell r="H104">
            <v>319.50847317</v>
          </cell>
          <cell r="J104">
            <v>9.8000039980000224</v>
          </cell>
          <cell r="K104">
            <v>-309.218468992</v>
          </cell>
          <cell r="L104">
            <v>319.01847299000002</v>
          </cell>
          <cell r="M104">
            <v>309.70846920000002</v>
          </cell>
          <cell r="N104">
            <v>0</v>
          </cell>
          <cell r="O104">
            <v>0</v>
          </cell>
          <cell r="P104">
            <v>0</v>
          </cell>
          <cell r="Q104">
            <v>9.3100037899999872</v>
          </cell>
          <cell r="R104">
            <v>9.7276988969398364</v>
          </cell>
          <cell r="S104">
            <v>0</v>
          </cell>
          <cell r="T104">
            <v>0</v>
          </cell>
          <cell r="U104">
            <v>0</v>
          </cell>
          <cell r="V104">
            <v>0</v>
          </cell>
          <cell r="W104">
            <v>9.7276988969398364</v>
          </cell>
          <cell r="X104">
            <v>9.7276988969398364</v>
          </cell>
          <cell r="Y104">
            <v>0</v>
          </cell>
          <cell r="Z104">
            <v>0</v>
          </cell>
          <cell r="AA104">
            <v>0</v>
          </cell>
          <cell r="AB104">
            <v>0</v>
          </cell>
          <cell r="AC104">
            <v>9.7276988969398364</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v>1</v>
          </cell>
          <cell r="BC104" t="str">
            <v/>
          </cell>
          <cell r="BD104" t="str">
            <v/>
          </cell>
          <cell r="BE104" t="str">
            <v/>
          </cell>
          <cell r="BF104" t="str">
            <v>1</v>
          </cell>
          <cell r="BG104">
            <v>0.49000018000000201</v>
          </cell>
          <cell r="BH104">
            <v>0</v>
          </cell>
          <cell r="BI104">
            <v>0</v>
          </cell>
          <cell r="BJ104">
            <v>0</v>
          </cell>
          <cell r="BK104">
            <v>0</v>
          </cell>
          <cell r="BL104">
            <v>0.49000018000000201</v>
          </cell>
          <cell r="BM104">
            <v>0</v>
          </cell>
          <cell r="BN104">
            <v>0</v>
          </cell>
          <cell r="BO104">
            <v>0</v>
          </cell>
          <cell r="BP104">
            <v>0</v>
          </cell>
          <cell r="BQ104">
            <v>0</v>
          </cell>
          <cell r="BR104">
            <v>0</v>
          </cell>
          <cell r="BS104">
            <v>0.49000018000000201</v>
          </cell>
          <cell r="BT104">
            <v>0</v>
          </cell>
          <cell r="BU104">
            <v>0</v>
          </cell>
          <cell r="BV104">
            <v>0</v>
          </cell>
          <cell r="BW104">
            <v>0</v>
          </cell>
          <cell r="BX104">
            <v>0.49000018000000201</v>
          </cell>
          <cell r="BY104">
            <v>0</v>
          </cell>
          <cell r="BZ104">
            <v>0</v>
          </cell>
          <cell r="CA104">
            <v>0</v>
          </cell>
          <cell r="CB104">
            <v>0</v>
          </cell>
          <cell r="CC104">
            <v>0</v>
          </cell>
          <cell r="CD104">
            <v>0</v>
          </cell>
          <cell r="CE104">
            <v>0</v>
          </cell>
          <cell r="CF104">
            <v>0</v>
          </cell>
          <cell r="CG104">
            <v>0</v>
          </cell>
          <cell r="CH104">
            <v>0</v>
          </cell>
          <cell r="CI104">
            <v>0</v>
          </cell>
          <cell r="CJ104">
            <v>0</v>
          </cell>
          <cell r="CK104">
            <v>0.49000018000000201</v>
          </cell>
          <cell r="CL104">
            <v>0</v>
          </cell>
          <cell r="CM104">
            <v>0</v>
          </cell>
          <cell r="CN104">
            <v>0</v>
          </cell>
          <cell r="CO104">
            <v>0</v>
          </cell>
          <cell r="CP104">
            <v>0.49000018000000201</v>
          </cell>
          <cell r="CQ104" t="str">
            <v/>
          </cell>
          <cell r="CR104" t="str">
            <v/>
          </cell>
          <cell r="CS104" t="str">
            <v/>
          </cell>
          <cell r="CT104" t="str">
            <v/>
          </cell>
          <cell r="CU104">
            <v>0</v>
          </cell>
          <cell r="CX104">
            <v>8.1666699999999999</v>
          </cell>
          <cell r="CY104">
            <v>8.1666699999999999</v>
          </cell>
          <cell r="CZ104">
            <v>0</v>
          </cell>
          <cell r="DA104">
            <v>0</v>
          </cell>
          <cell r="DB104">
            <v>0</v>
          </cell>
          <cell r="DE104">
            <v>8.16666998</v>
          </cell>
          <cell r="DG104">
            <v>4.2825890900000001</v>
          </cell>
          <cell r="DH104">
            <v>1.9999999878450581E-8</v>
          </cell>
          <cell r="DI104">
            <v>4.2825890700000002</v>
          </cell>
          <cell r="DJ104">
            <v>4.2825890700000002</v>
          </cell>
          <cell r="DK104">
            <v>0</v>
          </cell>
          <cell r="DL104">
            <v>0</v>
          </cell>
          <cell r="DM104">
            <v>0</v>
          </cell>
          <cell r="DN104">
            <v>0</v>
          </cell>
          <cell r="DS104">
            <v>0</v>
          </cell>
          <cell r="DT104">
            <v>0</v>
          </cell>
          <cell r="DU104">
            <v>0</v>
          </cell>
          <cell r="DV104">
            <v>0</v>
          </cell>
          <cell r="DW104">
            <v>0</v>
          </cell>
          <cell r="DX104" t="str">
            <v/>
          </cell>
          <cell r="DY104" t="str">
            <v/>
          </cell>
          <cell r="DZ104" t="str">
            <v/>
          </cell>
          <cell r="EA104" t="str">
            <v/>
          </cell>
          <cell r="EB104">
            <v>0</v>
          </cell>
          <cell r="EC104">
            <v>0</v>
          </cell>
          <cell r="ED104">
            <v>0</v>
          </cell>
          <cell r="EE104">
            <v>0</v>
          </cell>
          <cell r="EF104">
            <v>0</v>
          </cell>
          <cell r="EG104">
            <v>0</v>
          </cell>
          <cell r="EH104">
            <v>0</v>
          </cell>
          <cell r="EI104">
            <v>0</v>
          </cell>
          <cell r="EJ104">
            <v>0</v>
          </cell>
          <cell r="EK104">
            <v>0</v>
          </cell>
          <cell r="EL104">
            <v>0</v>
          </cell>
          <cell r="EM104">
            <v>0</v>
          </cell>
          <cell r="EN104">
            <v>0</v>
          </cell>
          <cell r="EO104">
            <v>0</v>
          </cell>
          <cell r="EP104">
            <v>0</v>
          </cell>
          <cell r="EQ104">
            <v>0</v>
          </cell>
          <cell r="ER104">
            <v>0</v>
          </cell>
          <cell r="ES104">
            <v>0</v>
          </cell>
          <cell r="ET104">
            <v>0</v>
          </cell>
          <cell r="EU104">
            <v>0</v>
          </cell>
          <cell r="EV104">
            <v>0</v>
          </cell>
          <cell r="EW104">
            <v>0</v>
          </cell>
          <cell r="EX104">
            <v>0</v>
          </cell>
          <cell r="EY104">
            <v>0</v>
          </cell>
          <cell r="EZ104">
            <v>0</v>
          </cell>
          <cell r="FA104">
            <v>0</v>
          </cell>
          <cell r="FB104">
            <v>0</v>
          </cell>
          <cell r="FC104">
            <v>0</v>
          </cell>
          <cell r="FD104">
            <v>0</v>
          </cell>
          <cell r="FE104">
            <v>0</v>
          </cell>
          <cell r="FF104">
            <v>0</v>
          </cell>
          <cell r="FG104" t="str">
            <v/>
          </cell>
          <cell r="FH104" t="str">
            <v/>
          </cell>
          <cell r="FI104" t="str">
            <v/>
          </cell>
          <cell r="FJ104" t="str">
            <v/>
          </cell>
          <cell r="FK104">
            <v>0</v>
          </cell>
          <cell r="FN104">
            <v>8.1666699999999999</v>
          </cell>
          <cell r="FO104">
            <v>0</v>
          </cell>
          <cell r="FP104">
            <v>0</v>
          </cell>
          <cell r="FQ104">
            <v>0</v>
          </cell>
          <cell r="FR104">
            <v>0</v>
          </cell>
          <cell r="FS104">
            <v>0</v>
          </cell>
          <cell r="FT104">
            <v>0</v>
          </cell>
          <cell r="FU104">
            <v>0</v>
          </cell>
          <cell r="FV104">
            <v>1</v>
          </cell>
          <cell r="FW104">
            <v>0</v>
          </cell>
          <cell r="FX104">
            <v>1</v>
          </cell>
          <cell r="FZ104">
            <v>0</v>
          </cell>
          <cell r="GA104">
            <v>0</v>
          </cell>
          <cell r="GB104">
            <v>0</v>
          </cell>
          <cell r="GC104">
            <v>0</v>
          </cell>
          <cell r="GD104">
            <v>0</v>
          </cell>
          <cell r="GE104">
            <v>0</v>
          </cell>
          <cell r="GF104">
            <v>0</v>
          </cell>
          <cell r="GG104">
            <v>0</v>
          </cell>
          <cell r="GH104">
            <v>0</v>
          </cell>
          <cell r="GI104">
            <v>0</v>
          </cell>
          <cell r="GJ104">
            <v>0</v>
          </cell>
          <cell r="GK104">
            <v>0</v>
          </cell>
          <cell r="GL104">
            <v>0</v>
          </cell>
          <cell r="GM104">
            <v>0</v>
          </cell>
          <cell r="GN104">
            <v>0</v>
          </cell>
          <cell r="GO104">
            <v>0</v>
          </cell>
          <cell r="GP104">
            <v>0</v>
          </cell>
          <cell r="GQ104">
            <v>0</v>
          </cell>
          <cell r="GR104">
            <v>0</v>
          </cell>
          <cell r="GS104">
            <v>0</v>
          </cell>
          <cell r="GT104">
            <v>0</v>
          </cell>
          <cell r="GU104">
            <v>0</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0</v>
          </cell>
          <cell r="ID104">
            <v>0</v>
          </cell>
          <cell r="IE104">
            <v>0</v>
          </cell>
          <cell r="IF104">
            <v>0</v>
          </cell>
          <cell r="IG104">
            <v>0</v>
          </cell>
          <cell r="IH104">
            <v>0</v>
          </cell>
          <cell r="II104">
            <v>0</v>
          </cell>
          <cell r="IJ104">
            <v>0</v>
          </cell>
          <cell r="IK104">
            <v>0</v>
          </cell>
          <cell r="IL104">
            <v>0</v>
          </cell>
          <cell r="IM104">
            <v>0</v>
          </cell>
          <cell r="IN104">
            <v>0</v>
          </cell>
          <cell r="IO104">
            <v>0</v>
          </cell>
          <cell r="IP104">
            <v>0</v>
          </cell>
          <cell r="IQ104">
            <v>0</v>
          </cell>
          <cell r="IR104">
            <v>0</v>
          </cell>
          <cell r="IS104">
            <v>0</v>
          </cell>
          <cell r="IT104">
            <v>0</v>
          </cell>
          <cell r="IU104">
            <v>0</v>
          </cell>
          <cell r="IV104">
            <v>0</v>
          </cell>
          <cell r="IW104">
            <v>0</v>
          </cell>
          <cell r="IX104">
            <v>0</v>
          </cell>
          <cell r="IY104">
            <v>0</v>
          </cell>
          <cell r="IZ104">
            <v>0</v>
          </cell>
          <cell r="JA104">
            <v>0</v>
          </cell>
          <cell r="JB104">
            <v>0</v>
          </cell>
          <cell r="JC104">
            <v>0</v>
          </cell>
          <cell r="JD104">
            <v>0</v>
          </cell>
          <cell r="JE104">
            <v>0</v>
          </cell>
          <cell r="JF104">
            <v>0</v>
          </cell>
          <cell r="JG104">
            <v>0</v>
          </cell>
          <cell r="JH104">
            <v>0</v>
          </cell>
          <cell r="JI104">
            <v>0</v>
          </cell>
          <cell r="JJ104">
            <v>0</v>
          </cell>
          <cell r="JK104">
            <v>0</v>
          </cell>
          <cell r="JL104">
            <v>0</v>
          </cell>
          <cell r="JM104">
            <v>0</v>
          </cell>
          <cell r="JN104">
            <v>0</v>
          </cell>
          <cell r="JO104">
            <v>0</v>
          </cell>
          <cell r="JP104">
            <v>0</v>
          </cell>
          <cell r="JQ104">
            <v>0</v>
          </cell>
          <cell r="JR104">
            <v>0</v>
          </cell>
          <cell r="JS104">
            <v>0</v>
          </cell>
          <cell r="JT104">
            <v>0</v>
          </cell>
          <cell r="JU104">
            <v>0</v>
          </cell>
          <cell r="JV104">
            <v>0</v>
          </cell>
          <cell r="JW104">
            <v>0</v>
          </cell>
          <cell r="JX104">
            <v>0</v>
          </cell>
          <cell r="JY104">
            <v>0</v>
          </cell>
          <cell r="JZ104">
            <v>0</v>
          </cell>
          <cell r="KA104">
            <v>0</v>
          </cell>
          <cell r="KB104">
            <v>0</v>
          </cell>
          <cell r="KC104">
            <v>0</v>
          </cell>
          <cell r="KD104">
            <v>0</v>
          </cell>
          <cell r="KE104">
            <v>0</v>
          </cell>
          <cell r="KF104">
            <v>0</v>
          </cell>
          <cell r="KG104">
            <v>0</v>
          </cell>
          <cell r="KH104">
            <v>0</v>
          </cell>
          <cell r="KI104">
            <v>0</v>
          </cell>
          <cell r="KJ104">
            <v>0</v>
          </cell>
          <cell r="KK104">
            <v>0</v>
          </cell>
          <cell r="KL104">
            <v>0</v>
          </cell>
          <cell r="KM104">
            <v>0</v>
          </cell>
          <cell r="KN104">
            <v>0</v>
          </cell>
          <cell r="KO104">
            <v>0</v>
          </cell>
          <cell r="KP104">
            <v>0</v>
          </cell>
          <cell r="KQ104">
            <v>0</v>
          </cell>
          <cell r="KR104">
            <v>0</v>
          </cell>
          <cell r="KS104">
            <v>0</v>
          </cell>
          <cell r="KT104">
            <v>0</v>
          </cell>
          <cell r="KU104">
            <v>0</v>
          </cell>
          <cell r="KV104">
            <v>0</v>
          </cell>
          <cell r="KW104">
            <v>0</v>
          </cell>
          <cell r="KX104">
            <v>0</v>
          </cell>
          <cell r="KY104">
            <v>0</v>
          </cell>
          <cell r="KZ104">
            <v>0</v>
          </cell>
          <cell r="LA104">
            <v>0</v>
          </cell>
          <cell r="LB104">
            <v>0</v>
          </cell>
          <cell r="LC104">
            <v>0</v>
          </cell>
          <cell r="LD104">
            <v>0</v>
          </cell>
          <cell r="LE104">
            <v>0</v>
          </cell>
          <cell r="LF104">
            <v>0</v>
          </cell>
          <cell r="LG104">
            <v>0</v>
          </cell>
          <cell r="LH104">
            <v>0</v>
          </cell>
          <cell r="LI104">
            <v>0</v>
          </cell>
          <cell r="LJ104">
            <v>0</v>
          </cell>
          <cell r="LK104">
            <v>0</v>
          </cell>
          <cell r="LL104">
            <v>0</v>
          </cell>
          <cell r="LQ104">
            <v>0</v>
          </cell>
          <cell r="LR104">
            <v>0</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v>2021</v>
          </cell>
          <cell r="OM104">
            <v>2022</v>
          </cell>
          <cell r="ON104">
            <v>2023</v>
          </cell>
          <cell r="OO104">
            <v>2023</v>
          </cell>
          <cell r="OP104" t="str">
            <v>п</v>
          </cell>
          <cell r="OR104" t="str">
            <v>нд</v>
          </cell>
          <cell r="OT104">
            <v>9.8000039979999993</v>
          </cell>
        </row>
        <row r="105">
          <cell r="A105" t="str">
            <v>K_Che301</v>
          </cell>
          <cell r="B105" t="str">
            <v>1.1.6</v>
          </cell>
          <cell r="C105" t="str">
            <v>Проведение предпроектного обследования и разработка проектно-сметной документации по реконструкции ПС 110 кВ №84 в рамках программы модернизации и повышения надежности электросетевого комплекса Чеченской Республики на 2020-2024 годы</v>
          </cell>
          <cell r="D105" t="str">
            <v>K_Che301</v>
          </cell>
          <cell r="E105">
            <v>1.0700040019999999</v>
          </cell>
          <cell r="H105">
            <v>1.070004</v>
          </cell>
          <cell r="J105">
            <v>1.0700040019999999</v>
          </cell>
          <cell r="K105">
            <v>0.70415058199999991</v>
          </cell>
          <cell r="L105">
            <v>0.36585341999999998</v>
          </cell>
          <cell r="M105">
            <v>0</v>
          </cell>
          <cell r="N105">
            <v>0</v>
          </cell>
          <cell r="O105">
            <v>0</v>
          </cell>
          <cell r="P105">
            <v>0</v>
          </cell>
          <cell r="Q105">
            <v>0.36585341999999998</v>
          </cell>
          <cell r="R105">
            <v>1.0349642214862347</v>
          </cell>
          <cell r="S105">
            <v>0</v>
          </cell>
          <cell r="T105">
            <v>0</v>
          </cell>
          <cell r="U105">
            <v>0</v>
          </cell>
          <cell r="V105">
            <v>0</v>
          </cell>
          <cell r="W105">
            <v>1.0349642214862347</v>
          </cell>
          <cell r="X105">
            <v>1.0349642214862347</v>
          </cell>
          <cell r="Y105">
            <v>0</v>
          </cell>
          <cell r="Z105">
            <v>0</v>
          </cell>
          <cell r="AA105">
            <v>0</v>
          </cell>
          <cell r="AB105">
            <v>0</v>
          </cell>
          <cell r="AC105">
            <v>1.0349642214862347</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1</v>
          </cell>
          <cell r="BC105" t="str">
            <v/>
          </cell>
          <cell r="BD105" t="str">
            <v/>
          </cell>
          <cell r="BE105" t="str">
            <v/>
          </cell>
          <cell r="BF105" t="str">
            <v>1</v>
          </cell>
          <cell r="BG105">
            <v>0.70415057999999997</v>
          </cell>
          <cell r="BH105">
            <v>0</v>
          </cell>
          <cell r="BI105">
            <v>0</v>
          </cell>
          <cell r="BJ105">
            <v>0</v>
          </cell>
          <cell r="BK105">
            <v>0</v>
          </cell>
          <cell r="BL105">
            <v>0.70415057999999997</v>
          </cell>
          <cell r="BM105">
            <v>0</v>
          </cell>
          <cell r="BN105">
            <v>0</v>
          </cell>
          <cell r="BO105">
            <v>0</v>
          </cell>
          <cell r="BP105">
            <v>0</v>
          </cell>
          <cell r="BQ105">
            <v>0</v>
          </cell>
          <cell r="BR105">
            <v>0</v>
          </cell>
          <cell r="BS105">
            <v>0.70415057999999997</v>
          </cell>
          <cell r="BT105">
            <v>0</v>
          </cell>
          <cell r="BU105">
            <v>0</v>
          </cell>
          <cell r="BV105">
            <v>0</v>
          </cell>
          <cell r="BW105">
            <v>0</v>
          </cell>
          <cell r="BX105">
            <v>0.70415057999999997</v>
          </cell>
          <cell r="BY105">
            <v>0</v>
          </cell>
          <cell r="BZ105">
            <v>0</v>
          </cell>
          <cell r="CA105">
            <v>0</v>
          </cell>
          <cell r="CB105">
            <v>0</v>
          </cell>
          <cell r="CC105">
            <v>0</v>
          </cell>
          <cell r="CD105">
            <v>0</v>
          </cell>
          <cell r="CE105">
            <v>0</v>
          </cell>
          <cell r="CF105">
            <v>0</v>
          </cell>
          <cell r="CG105">
            <v>0</v>
          </cell>
          <cell r="CH105">
            <v>0</v>
          </cell>
          <cell r="CI105">
            <v>0</v>
          </cell>
          <cell r="CJ105">
            <v>0</v>
          </cell>
          <cell r="CK105">
            <v>0.70415057999999997</v>
          </cell>
          <cell r="CL105">
            <v>0</v>
          </cell>
          <cell r="CM105">
            <v>0</v>
          </cell>
          <cell r="CN105">
            <v>0</v>
          </cell>
          <cell r="CO105">
            <v>0</v>
          </cell>
          <cell r="CP105">
            <v>0.70415057999999997</v>
          </cell>
          <cell r="CQ105" t="str">
            <v/>
          </cell>
          <cell r="CR105" t="str">
            <v/>
          </cell>
          <cell r="CS105" t="str">
            <v/>
          </cell>
          <cell r="CT105" t="str">
            <v/>
          </cell>
          <cell r="CU105">
            <v>0</v>
          </cell>
          <cell r="CX105">
            <v>0.89166999999999996</v>
          </cell>
          <cell r="CY105">
            <v>0.89166999999999996</v>
          </cell>
          <cell r="CZ105">
            <v>0</v>
          </cell>
          <cell r="DA105">
            <v>0</v>
          </cell>
          <cell r="DB105">
            <v>0</v>
          </cell>
          <cell r="DE105">
            <v>0.89166999999999996</v>
          </cell>
          <cell r="DG105">
            <v>0.50795710999999999</v>
          </cell>
          <cell r="DH105">
            <v>0.42262715999999995</v>
          </cell>
          <cell r="DI105">
            <v>8.5329950000000002E-2</v>
          </cell>
          <cell r="DJ105">
            <v>8.5329950000000002E-2</v>
          </cell>
          <cell r="DK105">
            <v>0</v>
          </cell>
          <cell r="DL105">
            <v>0</v>
          </cell>
          <cell r="DM105">
            <v>0</v>
          </cell>
          <cell r="DN105">
            <v>0</v>
          </cell>
          <cell r="DS105">
            <v>0</v>
          </cell>
          <cell r="DT105">
            <v>0</v>
          </cell>
          <cell r="DU105">
            <v>0</v>
          </cell>
          <cell r="DV105">
            <v>0</v>
          </cell>
          <cell r="DW105">
            <v>0</v>
          </cell>
          <cell r="DX105" t="str">
            <v/>
          </cell>
          <cell r="DY105" t="str">
            <v/>
          </cell>
          <cell r="DZ105" t="str">
            <v/>
          </cell>
          <cell r="EA105" t="str">
            <v/>
          </cell>
          <cell r="EB105">
            <v>0</v>
          </cell>
          <cell r="EC105">
            <v>0.42262716</v>
          </cell>
          <cell r="ED105">
            <v>0.42262716</v>
          </cell>
          <cell r="EE105">
            <v>0</v>
          </cell>
          <cell r="EF105">
            <v>0</v>
          </cell>
          <cell r="EG105">
            <v>0</v>
          </cell>
          <cell r="EH105">
            <v>0</v>
          </cell>
          <cell r="EI105">
            <v>0</v>
          </cell>
          <cell r="EJ105">
            <v>0</v>
          </cell>
          <cell r="EK105">
            <v>0</v>
          </cell>
          <cell r="EL105">
            <v>0</v>
          </cell>
          <cell r="EM105">
            <v>0.42262716</v>
          </cell>
          <cell r="EN105">
            <v>0.42262716</v>
          </cell>
          <cell r="EO105">
            <v>0</v>
          </cell>
          <cell r="EP105">
            <v>0</v>
          </cell>
          <cell r="EQ105">
            <v>0</v>
          </cell>
          <cell r="ER105">
            <v>0.42262716</v>
          </cell>
          <cell r="ES105">
            <v>0</v>
          </cell>
          <cell r="ET105">
            <v>0</v>
          </cell>
          <cell r="EU105">
            <v>0</v>
          </cell>
          <cell r="EV105">
            <v>0</v>
          </cell>
          <cell r="EW105">
            <v>0</v>
          </cell>
          <cell r="EX105">
            <v>0</v>
          </cell>
          <cell r="EY105">
            <v>0</v>
          </cell>
          <cell r="EZ105">
            <v>0</v>
          </cell>
          <cell r="FA105">
            <v>0</v>
          </cell>
          <cell r="FB105">
            <v>0.42262716</v>
          </cell>
          <cell r="FC105">
            <v>0.42262716</v>
          </cell>
          <cell r="FD105">
            <v>0</v>
          </cell>
          <cell r="FE105">
            <v>0</v>
          </cell>
          <cell r="FF105">
            <v>0</v>
          </cell>
          <cell r="FG105" t="str">
            <v/>
          </cell>
          <cell r="FH105" t="str">
            <v/>
          </cell>
          <cell r="FI105" t="str">
            <v/>
          </cell>
          <cell r="FJ105" t="str">
            <v/>
          </cell>
          <cell r="FK105">
            <v>0</v>
          </cell>
          <cell r="FN105">
            <v>0.89166999999999996</v>
          </cell>
          <cell r="FO105">
            <v>0</v>
          </cell>
          <cell r="FP105">
            <v>0</v>
          </cell>
          <cell r="FQ105">
            <v>0</v>
          </cell>
          <cell r="FR105">
            <v>0</v>
          </cell>
          <cell r="FS105">
            <v>0</v>
          </cell>
          <cell r="FT105">
            <v>0</v>
          </cell>
          <cell r="FU105">
            <v>0</v>
          </cell>
          <cell r="FV105">
            <v>1</v>
          </cell>
          <cell r="FW105">
            <v>0</v>
          </cell>
          <cell r="FX105">
            <v>1</v>
          </cell>
          <cell r="FZ105">
            <v>0</v>
          </cell>
          <cell r="GA105">
            <v>0</v>
          </cell>
          <cell r="GB105">
            <v>0</v>
          </cell>
          <cell r="GC105">
            <v>0</v>
          </cell>
          <cell r="GD105">
            <v>0</v>
          </cell>
          <cell r="GE105">
            <v>0</v>
          </cell>
          <cell r="GF105">
            <v>0</v>
          </cell>
          <cell r="GG105">
            <v>0</v>
          </cell>
          <cell r="GH105">
            <v>0</v>
          </cell>
          <cell r="GI105">
            <v>0</v>
          </cell>
          <cell r="GJ105">
            <v>0</v>
          </cell>
          <cell r="GK105">
            <v>0</v>
          </cell>
          <cell r="GL105">
            <v>0</v>
          </cell>
          <cell r="GM105">
            <v>0</v>
          </cell>
          <cell r="GN105">
            <v>0</v>
          </cell>
          <cell r="GO105">
            <v>0</v>
          </cell>
          <cell r="GP105">
            <v>0</v>
          </cell>
          <cell r="GQ105">
            <v>0</v>
          </cell>
          <cell r="GR105">
            <v>0</v>
          </cell>
          <cell r="GS105">
            <v>0</v>
          </cell>
          <cell r="GT105">
            <v>0</v>
          </cell>
          <cell r="GU105">
            <v>0</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0</v>
          </cell>
          <cell r="ID105">
            <v>0</v>
          </cell>
          <cell r="IE105">
            <v>0</v>
          </cell>
          <cell r="IF105">
            <v>0</v>
          </cell>
          <cell r="IG105">
            <v>0</v>
          </cell>
          <cell r="IH105">
            <v>0</v>
          </cell>
          <cell r="II105">
            <v>0</v>
          </cell>
          <cell r="IJ105">
            <v>0</v>
          </cell>
          <cell r="IK105">
            <v>0</v>
          </cell>
          <cell r="IL105">
            <v>0</v>
          </cell>
          <cell r="IM105">
            <v>0</v>
          </cell>
          <cell r="IN105">
            <v>0</v>
          </cell>
          <cell r="IO105">
            <v>0</v>
          </cell>
          <cell r="IP105">
            <v>0</v>
          </cell>
          <cell r="IQ105">
            <v>0</v>
          </cell>
          <cell r="IR105">
            <v>0</v>
          </cell>
          <cell r="IS105">
            <v>0</v>
          </cell>
          <cell r="IT105">
            <v>0</v>
          </cell>
          <cell r="IU105">
            <v>0</v>
          </cell>
          <cell r="IV105">
            <v>0</v>
          </cell>
          <cell r="IW105">
            <v>0</v>
          </cell>
          <cell r="IX105">
            <v>0</v>
          </cell>
          <cell r="IY105">
            <v>0</v>
          </cell>
          <cell r="IZ105">
            <v>0</v>
          </cell>
          <cell r="JA105">
            <v>0</v>
          </cell>
          <cell r="JB105">
            <v>0</v>
          </cell>
          <cell r="JC105">
            <v>0</v>
          </cell>
          <cell r="JD105">
            <v>0</v>
          </cell>
          <cell r="JE105">
            <v>0</v>
          </cell>
          <cell r="JF105">
            <v>0</v>
          </cell>
          <cell r="JG105">
            <v>0</v>
          </cell>
          <cell r="JH105">
            <v>0</v>
          </cell>
          <cell r="JI105">
            <v>0</v>
          </cell>
          <cell r="JJ105">
            <v>0</v>
          </cell>
          <cell r="JK105">
            <v>0</v>
          </cell>
          <cell r="JL105">
            <v>0</v>
          </cell>
          <cell r="JM105">
            <v>0</v>
          </cell>
          <cell r="JN105">
            <v>0</v>
          </cell>
          <cell r="JO105">
            <v>0</v>
          </cell>
          <cell r="JP105">
            <v>0</v>
          </cell>
          <cell r="JQ105">
            <v>0</v>
          </cell>
          <cell r="JR105">
            <v>0</v>
          </cell>
          <cell r="JS105">
            <v>0</v>
          </cell>
          <cell r="JT105">
            <v>0</v>
          </cell>
          <cell r="JU105">
            <v>0</v>
          </cell>
          <cell r="JV105">
            <v>0</v>
          </cell>
          <cell r="JW105">
            <v>0</v>
          </cell>
          <cell r="JX105">
            <v>0</v>
          </cell>
          <cell r="JY105">
            <v>0</v>
          </cell>
          <cell r="JZ105">
            <v>0</v>
          </cell>
          <cell r="KA105">
            <v>0</v>
          </cell>
          <cell r="KB105">
            <v>0</v>
          </cell>
          <cell r="KC105">
            <v>0</v>
          </cell>
          <cell r="KD105">
            <v>0</v>
          </cell>
          <cell r="KE105">
            <v>0</v>
          </cell>
          <cell r="KF105">
            <v>0</v>
          </cell>
          <cell r="KG105">
            <v>0</v>
          </cell>
          <cell r="KH105">
            <v>0</v>
          </cell>
          <cell r="KI105">
            <v>0</v>
          </cell>
          <cell r="KJ105">
            <v>0</v>
          </cell>
          <cell r="KK105">
            <v>0</v>
          </cell>
          <cell r="KL105">
            <v>0</v>
          </cell>
          <cell r="KM105">
            <v>0</v>
          </cell>
          <cell r="KN105">
            <v>0</v>
          </cell>
          <cell r="KO105">
            <v>0</v>
          </cell>
          <cell r="KP105">
            <v>0</v>
          </cell>
          <cell r="KQ105">
            <v>0</v>
          </cell>
          <cell r="KR105">
            <v>0</v>
          </cell>
          <cell r="KS105">
            <v>0</v>
          </cell>
          <cell r="KT105">
            <v>0</v>
          </cell>
          <cell r="KU105">
            <v>0</v>
          </cell>
          <cell r="KV105">
            <v>0</v>
          </cell>
          <cell r="KW105">
            <v>0</v>
          </cell>
          <cell r="KX105">
            <v>0</v>
          </cell>
          <cell r="KY105">
            <v>0</v>
          </cell>
          <cell r="KZ105">
            <v>0</v>
          </cell>
          <cell r="LA105">
            <v>0</v>
          </cell>
          <cell r="LB105">
            <v>0</v>
          </cell>
          <cell r="LC105">
            <v>0</v>
          </cell>
          <cell r="LD105">
            <v>0</v>
          </cell>
          <cell r="LE105">
            <v>0</v>
          </cell>
          <cell r="LF105">
            <v>0</v>
          </cell>
          <cell r="LG105">
            <v>0</v>
          </cell>
          <cell r="LH105">
            <v>0</v>
          </cell>
          <cell r="LI105">
            <v>0</v>
          </cell>
          <cell r="LJ105">
            <v>0</v>
          </cell>
          <cell r="LK105">
            <v>0</v>
          </cell>
          <cell r="LL105">
            <v>0</v>
          </cell>
          <cell r="LQ105">
            <v>0</v>
          </cell>
          <cell r="LR105">
            <v>0</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v>2021</v>
          </cell>
          <cell r="OM105">
            <v>2022</v>
          </cell>
          <cell r="ON105">
            <v>2023</v>
          </cell>
          <cell r="OO105">
            <v>2023</v>
          </cell>
          <cell r="OP105" t="str">
            <v>п</v>
          </cell>
          <cell r="OR105" t="str">
            <v>нд</v>
          </cell>
          <cell r="OT105">
            <v>1.0700040019999999</v>
          </cell>
        </row>
        <row r="106">
          <cell r="A106" t="str">
            <v>K_Che302</v>
          </cell>
          <cell r="B106" t="str">
            <v>1.1.6</v>
          </cell>
          <cell r="C106" t="str">
            <v xml:space="preserve">Проведение предпроектного обследования и разработка проектно-сметной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2020-2024 годы                  </v>
          </cell>
          <cell r="D106" t="str">
            <v>K_Che302</v>
          </cell>
          <cell r="E106">
            <v>8.6651640099999998</v>
          </cell>
          <cell r="H106">
            <v>8.665163999999999</v>
          </cell>
          <cell r="J106">
            <v>7.8870120999999997</v>
          </cell>
          <cell r="K106">
            <v>0.43325820999999998</v>
          </cell>
          <cell r="L106">
            <v>7.4537538899999998</v>
          </cell>
          <cell r="M106">
            <v>0</v>
          </cell>
          <cell r="N106">
            <v>0</v>
          </cell>
          <cell r="O106">
            <v>0</v>
          </cell>
          <cell r="P106">
            <v>0</v>
          </cell>
          <cell r="Q106">
            <v>7.4537538899999998</v>
          </cell>
          <cell r="R106">
            <v>5.1966448991433882</v>
          </cell>
          <cell r="S106">
            <v>0</v>
          </cell>
          <cell r="T106">
            <v>0</v>
          </cell>
          <cell r="U106">
            <v>0</v>
          </cell>
          <cell r="V106">
            <v>0</v>
          </cell>
          <cell r="W106">
            <v>5.1966448991433882</v>
          </cell>
          <cell r="X106">
            <v>5.1966448991433882</v>
          </cell>
          <cell r="Y106">
            <v>0</v>
          </cell>
          <cell r="Z106">
            <v>0</v>
          </cell>
          <cell r="AA106">
            <v>0</v>
          </cell>
          <cell r="AB106">
            <v>0</v>
          </cell>
          <cell r="AC106">
            <v>5.1966448991433882</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v>1</v>
          </cell>
          <cell r="BC106" t="str">
            <v/>
          </cell>
          <cell r="BD106" t="str">
            <v/>
          </cell>
          <cell r="BE106" t="str">
            <v/>
          </cell>
          <cell r="BF106" t="str">
            <v>1</v>
          </cell>
          <cell r="BG106">
            <v>0.43325819999999998</v>
          </cell>
          <cell r="BH106">
            <v>0</v>
          </cell>
          <cell r="BI106">
            <v>0</v>
          </cell>
          <cell r="BJ106">
            <v>0</v>
          </cell>
          <cell r="BK106">
            <v>0</v>
          </cell>
          <cell r="BL106">
            <v>0.43325819999999998</v>
          </cell>
          <cell r="BM106">
            <v>0</v>
          </cell>
          <cell r="BN106">
            <v>0</v>
          </cell>
          <cell r="BO106">
            <v>0</v>
          </cell>
          <cell r="BP106">
            <v>0</v>
          </cell>
          <cell r="BQ106">
            <v>0</v>
          </cell>
          <cell r="BR106">
            <v>0</v>
          </cell>
          <cell r="BS106">
            <v>0.43325819999999998</v>
          </cell>
          <cell r="BT106">
            <v>0</v>
          </cell>
          <cell r="BU106">
            <v>0</v>
          </cell>
          <cell r="BV106">
            <v>0</v>
          </cell>
          <cell r="BW106">
            <v>0</v>
          </cell>
          <cell r="BX106">
            <v>0.43325819999999998</v>
          </cell>
          <cell r="BY106">
            <v>0</v>
          </cell>
          <cell r="BZ106">
            <v>0</v>
          </cell>
          <cell r="CA106">
            <v>0</v>
          </cell>
          <cell r="CB106">
            <v>0</v>
          </cell>
          <cell r="CC106">
            <v>0</v>
          </cell>
          <cell r="CD106">
            <v>0</v>
          </cell>
          <cell r="CE106">
            <v>0</v>
          </cell>
          <cell r="CF106">
            <v>0</v>
          </cell>
          <cell r="CG106">
            <v>0</v>
          </cell>
          <cell r="CH106">
            <v>0</v>
          </cell>
          <cell r="CI106">
            <v>0</v>
          </cell>
          <cell r="CJ106">
            <v>0</v>
          </cell>
          <cell r="CK106">
            <v>0.43325819999999998</v>
          </cell>
          <cell r="CL106">
            <v>0</v>
          </cell>
          <cell r="CM106">
            <v>0</v>
          </cell>
          <cell r="CN106">
            <v>0</v>
          </cell>
          <cell r="CO106">
            <v>0</v>
          </cell>
          <cell r="CP106">
            <v>0.43325819999999998</v>
          </cell>
          <cell r="CQ106" t="str">
            <v/>
          </cell>
          <cell r="CR106" t="str">
            <v/>
          </cell>
          <cell r="CS106" t="str">
            <v/>
          </cell>
          <cell r="CT106" t="str">
            <v/>
          </cell>
          <cell r="CU106">
            <v>0</v>
          </cell>
          <cell r="CX106">
            <v>7.2209700000000003</v>
          </cell>
          <cell r="CY106">
            <v>7.2209700000000003</v>
          </cell>
          <cell r="CZ106">
            <v>0</v>
          </cell>
          <cell r="DA106">
            <v>0</v>
          </cell>
          <cell r="DB106">
            <v>0</v>
          </cell>
          <cell r="DE106">
            <v>7.2209699900000004</v>
          </cell>
          <cell r="DG106">
            <v>3.4992096500000001</v>
          </cell>
          <cell r="DH106">
            <v>9.9999999392252903E-9</v>
          </cell>
          <cell r="DI106">
            <v>3.4992096400000001</v>
          </cell>
          <cell r="DJ106">
            <v>3.4992096400000001</v>
          </cell>
          <cell r="DK106">
            <v>0</v>
          </cell>
          <cell r="DL106">
            <v>0</v>
          </cell>
          <cell r="DM106">
            <v>0</v>
          </cell>
          <cell r="DN106">
            <v>0</v>
          </cell>
          <cell r="DS106">
            <v>0</v>
          </cell>
          <cell r="DT106">
            <v>0</v>
          </cell>
          <cell r="DU106">
            <v>0</v>
          </cell>
          <cell r="DV106">
            <v>0</v>
          </cell>
          <cell r="DW106">
            <v>0</v>
          </cell>
          <cell r="DX106" t="str">
            <v/>
          </cell>
          <cell r="DY106" t="str">
            <v/>
          </cell>
          <cell r="DZ106" t="str">
            <v/>
          </cell>
          <cell r="EA106" t="str">
            <v/>
          </cell>
          <cell r="EB106">
            <v>0</v>
          </cell>
          <cell r="EC106">
            <v>0</v>
          </cell>
          <cell r="ED106">
            <v>0</v>
          </cell>
          <cell r="EE106">
            <v>0</v>
          </cell>
          <cell r="EF106">
            <v>0</v>
          </cell>
          <cell r="EG106">
            <v>0</v>
          </cell>
          <cell r="EH106">
            <v>0</v>
          </cell>
          <cell r="EI106">
            <v>0</v>
          </cell>
          <cell r="EJ106">
            <v>0</v>
          </cell>
          <cell r="EK106">
            <v>0</v>
          </cell>
          <cell r="EL106">
            <v>0</v>
          </cell>
          <cell r="EM106">
            <v>0</v>
          </cell>
          <cell r="EN106">
            <v>0</v>
          </cell>
          <cell r="EO106">
            <v>0</v>
          </cell>
          <cell r="EP106">
            <v>0</v>
          </cell>
          <cell r="EQ106">
            <v>0</v>
          </cell>
          <cell r="ER106">
            <v>0</v>
          </cell>
          <cell r="ES106">
            <v>0</v>
          </cell>
          <cell r="ET106">
            <v>0</v>
          </cell>
          <cell r="EU106">
            <v>0</v>
          </cell>
          <cell r="EV106">
            <v>0</v>
          </cell>
          <cell r="EW106">
            <v>0</v>
          </cell>
          <cell r="EX106">
            <v>0</v>
          </cell>
          <cell r="EY106">
            <v>0</v>
          </cell>
          <cell r="EZ106">
            <v>0</v>
          </cell>
          <cell r="FA106">
            <v>0</v>
          </cell>
          <cell r="FB106">
            <v>0</v>
          </cell>
          <cell r="FC106">
            <v>0</v>
          </cell>
          <cell r="FD106">
            <v>0</v>
          </cell>
          <cell r="FE106">
            <v>0</v>
          </cell>
          <cell r="FF106">
            <v>0</v>
          </cell>
          <cell r="FG106" t="str">
            <v/>
          </cell>
          <cell r="FH106" t="str">
            <v/>
          </cell>
          <cell r="FI106" t="str">
            <v/>
          </cell>
          <cell r="FJ106" t="str">
            <v/>
          </cell>
          <cell r="FK106">
            <v>0</v>
          </cell>
          <cell r="FN106">
            <v>7.2209700000000003</v>
          </cell>
          <cell r="FO106">
            <v>0</v>
          </cell>
          <cell r="FP106">
            <v>0</v>
          </cell>
          <cell r="FQ106">
            <v>0</v>
          </cell>
          <cell r="FR106">
            <v>0</v>
          </cell>
          <cell r="FS106">
            <v>0</v>
          </cell>
          <cell r="FT106">
            <v>0</v>
          </cell>
          <cell r="FU106">
            <v>0</v>
          </cell>
          <cell r="FV106">
            <v>1</v>
          </cell>
          <cell r="FW106">
            <v>0</v>
          </cell>
          <cell r="FX106">
            <v>1</v>
          </cell>
          <cell r="FZ106">
            <v>0</v>
          </cell>
          <cell r="GA106">
            <v>0</v>
          </cell>
          <cell r="GB106">
            <v>0</v>
          </cell>
          <cell r="GC106">
            <v>0</v>
          </cell>
          <cell r="GD106">
            <v>0</v>
          </cell>
          <cell r="GE106">
            <v>0</v>
          </cell>
          <cell r="GF106">
            <v>0</v>
          </cell>
          <cell r="GG106">
            <v>0</v>
          </cell>
          <cell r="GH106">
            <v>0</v>
          </cell>
          <cell r="GI106">
            <v>0</v>
          </cell>
          <cell r="GJ106">
            <v>0</v>
          </cell>
          <cell r="GK106">
            <v>0</v>
          </cell>
          <cell r="GL106">
            <v>0</v>
          </cell>
          <cell r="GM106">
            <v>0</v>
          </cell>
          <cell r="GN106">
            <v>0</v>
          </cell>
          <cell r="GO106">
            <v>0</v>
          </cell>
          <cell r="GP106">
            <v>0</v>
          </cell>
          <cell r="GQ106">
            <v>0</v>
          </cell>
          <cell r="GR106">
            <v>0</v>
          </cell>
          <cell r="GS106">
            <v>0</v>
          </cell>
          <cell r="GT106">
            <v>0</v>
          </cell>
          <cell r="GU106">
            <v>0</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0</v>
          </cell>
          <cell r="ID106">
            <v>0</v>
          </cell>
          <cell r="IE106">
            <v>0</v>
          </cell>
          <cell r="IF106">
            <v>0</v>
          </cell>
          <cell r="IG106">
            <v>0</v>
          </cell>
          <cell r="IH106">
            <v>0</v>
          </cell>
          <cell r="II106">
            <v>0</v>
          </cell>
          <cell r="IJ106">
            <v>0</v>
          </cell>
          <cell r="IK106">
            <v>0</v>
          </cell>
          <cell r="IL106">
            <v>0</v>
          </cell>
          <cell r="IM106">
            <v>0</v>
          </cell>
          <cell r="IN106">
            <v>0</v>
          </cell>
          <cell r="IO106">
            <v>0</v>
          </cell>
          <cell r="IP106">
            <v>0</v>
          </cell>
          <cell r="IQ106">
            <v>0</v>
          </cell>
          <cell r="IR106">
            <v>0</v>
          </cell>
          <cell r="IS106">
            <v>0</v>
          </cell>
          <cell r="IT106">
            <v>0</v>
          </cell>
          <cell r="IU106">
            <v>0</v>
          </cell>
          <cell r="IV106">
            <v>0</v>
          </cell>
          <cell r="IW106">
            <v>0</v>
          </cell>
          <cell r="IX106">
            <v>0</v>
          </cell>
          <cell r="IY106">
            <v>0</v>
          </cell>
          <cell r="IZ106">
            <v>0</v>
          </cell>
          <cell r="JA106">
            <v>0</v>
          </cell>
          <cell r="JB106">
            <v>0</v>
          </cell>
          <cell r="JC106">
            <v>0</v>
          </cell>
          <cell r="JD106">
            <v>0</v>
          </cell>
          <cell r="JE106">
            <v>0</v>
          </cell>
          <cell r="JF106">
            <v>0</v>
          </cell>
          <cell r="JG106">
            <v>0</v>
          </cell>
          <cell r="JH106">
            <v>0</v>
          </cell>
          <cell r="JI106">
            <v>0</v>
          </cell>
          <cell r="JJ106">
            <v>0</v>
          </cell>
          <cell r="JK106">
            <v>0</v>
          </cell>
          <cell r="JL106">
            <v>0</v>
          </cell>
          <cell r="JM106">
            <v>0</v>
          </cell>
          <cell r="JN106">
            <v>0</v>
          </cell>
          <cell r="JO106">
            <v>0</v>
          </cell>
          <cell r="JP106">
            <v>0</v>
          </cell>
          <cell r="JQ106">
            <v>0</v>
          </cell>
          <cell r="JR106">
            <v>0</v>
          </cell>
          <cell r="JS106">
            <v>0</v>
          </cell>
          <cell r="JT106">
            <v>0</v>
          </cell>
          <cell r="JU106">
            <v>0</v>
          </cell>
          <cell r="JV106">
            <v>0</v>
          </cell>
          <cell r="JW106">
            <v>0</v>
          </cell>
          <cell r="JX106">
            <v>0</v>
          </cell>
          <cell r="JY106">
            <v>0</v>
          </cell>
          <cell r="JZ106">
            <v>0</v>
          </cell>
          <cell r="KA106">
            <v>0</v>
          </cell>
          <cell r="KB106">
            <v>0</v>
          </cell>
          <cell r="KC106">
            <v>0</v>
          </cell>
          <cell r="KD106">
            <v>0</v>
          </cell>
          <cell r="KE106">
            <v>0</v>
          </cell>
          <cell r="KF106">
            <v>0</v>
          </cell>
          <cell r="KG106">
            <v>0</v>
          </cell>
          <cell r="KH106">
            <v>0</v>
          </cell>
          <cell r="KI106">
            <v>0</v>
          </cell>
          <cell r="KJ106">
            <v>0</v>
          </cell>
          <cell r="KK106">
            <v>0</v>
          </cell>
          <cell r="KL106">
            <v>0</v>
          </cell>
          <cell r="KM106">
            <v>0</v>
          </cell>
          <cell r="KN106">
            <v>0</v>
          </cell>
          <cell r="KO106">
            <v>0</v>
          </cell>
          <cell r="KP106">
            <v>0</v>
          </cell>
          <cell r="KQ106">
            <v>0</v>
          </cell>
          <cell r="KR106">
            <v>0</v>
          </cell>
          <cell r="KS106">
            <v>0</v>
          </cell>
          <cell r="KT106">
            <v>0</v>
          </cell>
          <cell r="KU106">
            <v>0</v>
          </cell>
          <cell r="KV106">
            <v>0</v>
          </cell>
          <cell r="KW106">
            <v>0</v>
          </cell>
          <cell r="KX106">
            <v>0</v>
          </cell>
          <cell r="KY106">
            <v>0</v>
          </cell>
          <cell r="KZ106">
            <v>0</v>
          </cell>
          <cell r="LA106">
            <v>0</v>
          </cell>
          <cell r="LB106">
            <v>0</v>
          </cell>
          <cell r="LC106">
            <v>0</v>
          </cell>
          <cell r="LD106">
            <v>0</v>
          </cell>
          <cell r="LE106">
            <v>0</v>
          </cell>
          <cell r="LF106">
            <v>0</v>
          </cell>
          <cell r="LG106">
            <v>0</v>
          </cell>
          <cell r="LH106">
            <v>0</v>
          </cell>
          <cell r="LI106">
            <v>0</v>
          </cell>
          <cell r="LJ106">
            <v>0</v>
          </cell>
          <cell r="LK106">
            <v>0</v>
          </cell>
          <cell r="LL106">
            <v>0</v>
          </cell>
          <cell r="LQ106">
            <v>0</v>
          </cell>
          <cell r="LR106">
            <v>0</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v>2020</v>
          </cell>
          <cell r="OM106">
            <v>2022</v>
          </cell>
          <cell r="ON106">
            <v>2023</v>
          </cell>
          <cell r="OO106">
            <v>2023</v>
          </cell>
          <cell r="OP106" t="str">
            <v>п</v>
          </cell>
          <cell r="OR106" t="str">
            <v>нд</v>
          </cell>
          <cell r="OT106">
            <v>8.6651640099999998</v>
          </cell>
        </row>
        <row r="107">
          <cell r="A107" t="str">
            <v>K_Che303</v>
          </cell>
          <cell r="B107" t="str">
            <v>1.1.6</v>
          </cell>
          <cell r="C107" t="str">
            <v>Проведение предпроектного обследования и разработка проектно-сметной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2020-2024 годы</v>
          </cell>
          <cell r="D107" t="str">
            <v>K_Che303</v>
          </cell>
          <cell r="E107">
            <v>6.9800039979999999</v>
          </cell>
          <cell r="H107">
            <v>251.08592399999998</v>
          </cell>
          <cell r="J107">
            <v>6.4421352980000108</v>
          </cell>
          <cell r="K107">
            <v>-243.75691980199997</v>
          </cell>
          <cell r="L107">
            <v>250.19905509999998</v>
          </cell>
          <cell r="M107">
            <v>239.06232000000003</v>
          </cell>
          <cell r="N107">
            <v>0</v>
          </cell>
          <cell r="O107">
            <v>4.2030000000000003</v>
          </cell>
          <cell r="P107">
            <v>0</v>
          </cell>
          <cell r="Q107">
            <v>6.9337350999999536</v>
          </cell>
          <cell r="R107">
            <v>5.0400316895554633</v>
          </cell>
          <cell r="S107">
            <v>0</v>
          </cell>
          <cell r="T107">
            <v>0</v>
          </cell>
          <cell r="U107">
            <v>0</v>
          </cell>
          <cell r="V107">
            <v>0</v>
          </cell>
          <cell r="W107">
            <v>5.0400316895554633</v>
          </cell>
          <cell r="X107">
            <v>5.0400316895554633</v>
          </cell>
          <cell r="Y107">
            <v>0</v>
          </cell>
          <cell r="Z107">
            <v>0</v>
          </cell>
          <cell r="AA107">
            <v>0</v>
          </cell>
          <cell r="AB107">
            <v>0</v>
          </cell>
          <cell r="AC107">
            <v>5.0400316895554633</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1</v>
          </cell>
          <cell r="BC107" t="str">
            <v/>
          </cell>
          <cell r="BD107" t="str">
            <v/>
          </cell>
          <cell r="BE107" t="str">
            <v/>
          </cell>
          <cell r="BF107" t="str">
            <v>1</v>
          </cell>
          <cell r="BG107">
            <v>0.34900019999999998</v>
          </cell>
          <cell r="BH107">
            <v>0</v>
          </cell>
          <cell r="BI107">
            <v>0</v>
          </cell>
          <cell r="BJ107">
            <v>0</v>
          </cell>
          <cell r="BK107">
            <v>0</v>
          </cell>
          <cell r="BL107">
            <v>0.34900019999999998</v>
          </cell>
          <cell r="BM107">
            <v>0</v>
          </cell>
          <cell r="BN107">
            <v>0</v>
          </cell>
          <cell r="BO107">
            <v>0</v>
          </cell>
          <cell r="BP107">
            <v>0</v>
          </cell>
          <cell r="BQ107">
            <v>0</v>
          </cell>
          <cell r="BR107">
            <v>0</v>
          </cell>
          <cell r="BS107">
            <v>0.34900019999999998</v>
          </cell>
          <cell r="BT107">
            <v>0</v>
          </cell>
          <cell r="BU107">
            <v>0</v>
          </cell>
          <cell r="BV107">
            <v>0</v>
          </cell>
          <cell r="BW107">
            <v>0</v>
          </cell>
          <cell r="BX107">
            <v>0.34900019999999998</v>
          </cell>
          <cell r="BY107">
            <v>0</v>
          </cell>
          <cell r="BZ107">
            <v>0</v>
          </cell>
          <cell r="CA107">
            <v>0</v>
          </cell>
          <cell r="CB107">
            <v>0</v>
          </cell>
          <cell r="CC107">
            <v>0</v>
          </cell>
          <cell r="CD107">
            <v>0</v>
          </cell>
          <cell r="CE107">
            <v>0</v>
          </cell>
          <cell r="CF107">
            <v>0</v>
          </cell>
          <cell r="CG107">
            <v>0</v>
          </cell>
          <cell r="CH107">
            <v>0</v>
          </cell>
          <cell r="CI107">
            <v>0</v>
          </cell>
          <cell r="CJ107">
            <v>0</v>
          </cell>
          <cell r="CK107">
            <v>0.34900019999999998</v>
          </cell>
          <cell r="CL107">
            <v>0</v>
          </cell>
          <cell r="CM107">
            <v>0</v>
          </cell>
          <cell r="CN107">
            <v>0</v>
          </cell>
          <cell r="CO107">
            <v>0</v>
          </cell>
          <cell r="CP107">
            <v>0.34900019999999998</v>
          </cell>
          <cell r="CQ107" t="str">
            <v/>
          </cell>
          <cell r="CR107" t="str">
            <v/>
          </cell>
          <cell r="CS107" t="str">
            <v/>
          </cell>
          <cell r="CT107" t="str">
            <v/>
          </cell>
          <cell r="CU107">
            <v>0</v>
          </cell>
          <cell r="CX107">
            <v>5.8166700000000002</v>
          </cell>
          <cell r="CY107">
            <v>5.8166700000000002</v>
          </cell>
          <cell r="CZ107">
            <v>0</v>
          </cell>
          <cell r="DA107">
            <v>0</v>
          </cell>
          <cell r="DB107">
            <v>0</v>
          </cell>
          <cell r="DE107">
            <v>5.8166700000000002</v>
          </cell>
          <cell r="DG107">
            <v>2.7944126899999997</v>
          </cell>
          <cell r="DH107">
            <v>0</v>
          </cell>
          <cell r="DI107">
            <v>2.7944126899999997</v>
          </cell>
          <cell r="DJ107">
            <v>2.7944126899999997</v>
          </cell>
          <cell r="DK107">
            <v>0</v>
          </cell>
          <cell r="DL107">
            <v>0</v>
          </cell>
          <cell r="DM107">
            <v>0</v>
          </cell>
          <cell r="DN107">
            <v>0</v>
          </cell>
          <cell r="DS107">
            <v>0</v>
          </cell>
          <cell r="DT107">
            <v>0</v>
          </cell>
          <cell r="DU107">
            <v>0</v>
          </cell>
          <cell r="DV107">
            <v>0</v>
          </cell>
          <cell r="DW107">
            <v>0</v>
          </cell>
          <cell r="DX107" t="str">
            <v/>
          </cell>
          <cell r="DY107" t="str">
            <v/>
          </cell>
          <cell r="DZ107" t="str">
            <v/>
          </cell>
          <cell r="EA107" t="str">
            <v/>
          </cell>
          <cell r="EB107">
            <v>0</v>
          </cell>
          <cell r="EC107">
            <v>0</v>
          </cell>
          <cell r="ED107">
            <v>0</v>
          </cell>
          <cell r="EE107">
            <v>0</v>
          </cell>
          <cell r="EF107">
            <v>0</v>
          </cell>
          <cell r="EG107">
            <v>0</v>
          </cell>
          <cell r="EH107">
            <v>0</v>
          </cell>
          <cell r="EI107">
            <v>0</v>
          </cell>
          <cell r="EJ107">
            <v>0</v>
          </cell>
          <cell r="EK107">
            <v>0</v>
          </cell>
          <cell r="EL107">
            <v>0</v>
          </cell>
          <cell r="EM107">
            <v>0</v>
          </cell>
          <cell r="EN107">
            <v>0</v>
          </cell>
          <cell r="EO107">
            <v>0</v>
          </cell>
          <cell r="EP107">
            <v>0</v>
          </cell>
          <cell r="EQ107">
            <v>0</v>
          </cell>
          <cell r="ER107">
            <v>0</v>
          </cell>
          <cell r="ES107">
            <v>0</v>
          </cell>
          <cell r="ET107">
            <v>0</v>
          </cell>
          <cell r="EU107">
            <v>0</v>
          </cell>
          <cell r="EV107">
            <v>0</v>
          </cell>
          <cell r="EW107">
            <v>0</v>
          </cell>
          <cell r="EX107">
            <v>0</v>
          </cell>
          <cell r="EY107">
            <v>0</v>
          </cell>
          <cell r="EZ107">
            <v>0</v>
          </cell>
          <cell r="FA107">
            <v>0</v>
          </cell>
          <cell r="FB107">
            <v>0</v>
          </cell>
          <cell r="FC107">
            <v>0</v>
          </cell>
          <cell r="FD107">
            <v>0</v>
          </cell>
          <cell r="FE107">
            <v>0</v>
          </cell>
          <cell r="FF107">
            <v>0</v>
          </cell>
          <cell r="FG107" t="str">
            <v/>
          </cell>
          <cell r="FH107" t="str">
            <v/>
          </cell>
          <cell r="FI107" t="str">
            <v/>
          </cell>
          <cell r="FJ107" t="str">
            <v/>
          </cell>
          <cell r="FK107">
            <v>0</v>
          </cell>
          <cell r="FN107">
            <v>5.8166700000000002</v>
          </cell>
          <cell r="FO107">
            <v>0</v>
          </cell>
          <cell r="FP107">
            <v>0</v>
          </cell>
          <cell r="FQ107">
            <v>0</v>
          </cell>
          <cell r="FR107">
            <v>0</v>
          </cell>
          <cell r="FS107">
            <v>0</v>
          </cell>
          <cell r="FT107">
            <v>0</v>
          </cell>
          <cell r="FU107">
            <v>0</v>
          </cell>
          <cell r="FV107">
            <v>1</v>
          </cell>
          <cell r="FW107">
            <v>0</v>
          </cell>
          <cell r="FX107">
            <v>1</v>
          </cell>
          <cell r="FZ107">
            <v>0</v>
          </cell>
          <cell r="GA107">
            <v>0</v>
          </cell>
          <cell r="GB107">
            <v>0</v>
          </cell>
          <cell r="GC107">
            <v>0</v>
          </cell>
          <cell r="GD107">
            <v>0</v>
          </cell>
          <cell r="GE107">
            <v>0</v>
          </cell>
          <cell r="GF107">
            <v>0</v>
          </cell>
          <cell r="GG107">
            <v>0</v>
          </cell>
          <cell r="GH107">
            <v>0</v>
          </cell>
          <cell r="GI107">
            <v>0</v>
          </cell>
          <cell r="GJ107">
            <v>0</v>
          </cell>
          <cell r="GK107">
            <v>0</v>
          </cell>
          <cell r="GL107">
            <v>0</v>
          </cell>
          <cell r="GM107">
            <v>0</v>
          </cell>
          <cell r="GN107">
            <v>0</v>
          </cell>
          <cell r="GO107">
            <v>0</v>
          </cell>
          <cell r="GP107">
            <v>0</v>
          </cell>
          <cell r="GQ107">
            <v>0</v>
          </cell>
          <cell r="GR107">
            <v>0</v>
          </cell>
          <cell r="GS107">
            <v>0</v>
          </cell>
          <cell r="GT107">
            <v>0</v>
          </cell>
          <cell r="GU107">
            <v>0</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0</v>
          </cell>
          <cell r="ID107">
            <v>0</v>
          </cell>
          <cell r="IE107">
            <v>0</v>
          </cell>
          <cell r="IF107">
            <v>0</v>
          </cell>
          <cell r="IG107">
            <v>0</v>
          </cell>
          <cell r="IH107">
            <v>0</v>
          </cell>
          <cell r="II107">
            <v>0</v>
          </cell>
          <cell r="IJ107">
            <v>0</v>
          </cell>
          <cell r="IK107">
            <v>0</v>
          </cell>
          <cell r="IL107">
            <v>0</v>
          </cell>
          <cell r="IM107">
            <v>0</v>
          </cell>
          <cell r="IN107">
            <v>0</v>
          </cell>
          <cell r="IO107">
            <v>0</v>
          </cell>
          <cell r="IP107">
            <v>0</v>
          </cell>
          <cell r="IQ107">
            <v>0</v>
          </cell>
          <cell r="IR107">
            <v>0</v>
          </cell>
          <cell r="IS107">
            <v>0</v>
          </cell>
          <cell r="IT107">
            <v>0</v>
          </cell>
          <cell r="IU107">
            <v>0</v>
          </cell>
          <cell r="IV107">
            <v>0</v>
          </cell>
          <cell r="IW107">
            <v>0</v>
          </cell>
          <cell r="IX107">
            <v>0</v>
          </cell>
          <cell r="IY107">
            <v>0</v>
          </cell>
          <cell r="IZ107">
            <v>0</v>
          </cell>
          <cell r="JA107">
            <v>0</v>
          </cell>
          <cell r="JB107">
            <v>0</v>
          </cell>
          <cell r="JC107">
            <v>0</v>
          </cell>
          <cell r="JD107">
            <v>0</v>
          </cell>
          <cell r="JE107">
            <v>0</v>
          </cell>
          <cell r="JF107">
            <v>0</v>
          </cell>
          <cell r="JG107">
            <v>0</v>
          </cell>
          <cell r="JH107">
            <v>0</v>
          </cell>
          <cell r="JI107">
            <v>0</v>
          </cell>
          <cell r="JJ107">
            <v>0</v>
          </cell>
          <cell r="JK107">
            <v>0</v>
          </cell>
          <cell r="JL107">
            <v>0</v>
          </cell>
          <cell r="JM107">
            <v>0</v>
          </cell>
          <cell r="JN107">
            <v>0</v>
          </cell>
          <cell r="JO107">
            <v>0</v>
          </cell>
          <cell r="JP107">
            <v>0</v>
          </cell>
          <cell r="JQ107">
            <v>0</v>
          </cell>
          <cell r="JR107">
            <v>0</v>
          </cell>
          <cell r="JS107">
            <v>0</v>
          </cell>
          <cell r="JT107">
            <v>0</v>
          </cell>
          <cell r="JU107">
            <v>0</v>
          </cell>
          <cell r="JV107">
            <v>0</v>
          </cell>
          <cell r="JW107">
            <v>0</v>
          </cell>
          <cell r="JX107">
            <v>0</v>
          </cell>
          <cell r="JY107">
            <v>0</v>
          </cell>
          <cell r="JZ107">
            <v>0</v>
          </cell>
          <cell r="KA107">
            <v>0</v>
          </cell>
          <cell r="KB107">
            <v>0</v>
          </cell>
          <cell r="KC107">
            <v>0</v>
          </cell>
          <cell r="KD107">
            <v>0</v>
          </cell>
          <cell r="KE107">
            <v>0</v>
          </cell>
          <cell r="KF107">
            <v>0</v>
          </cell>
          <cell r="KG107">
            <v>0</v>
          </cell>
          <cell r="KH107">
            <v>0</v>
          </cell>
          <cell r="KI107">
            <v>0</v>
          </cell>
          <cell r="KJ107">
            <v>0</v>
          </cell>
          <cell r="KK107">
            <v>0</v>
          </cell>
          <cell r="KL107">
            <v>0</v>
          </cell>
          <cell r="KM107">
            <v>0</v>
          </cell>
          <cell r="KN107">
            <v>0</v>
          </cell>
          <cell r="KO107">
            <v>0</v>
          </cell>
          <cell r="KP107">
            <v>0</v>
          </cell>
          <cell r="KQ107">
            <v>0</v>
          </cell>
          <cell r="KR107">
            <v>0</v>
          </cell>
          <cell r="KS107">
            <v>0</v>
          </cell>
          <cell r="KT107">
            <v>0</v>
          </cell>
          <cell r="KU107">
            <v>0</v>
          </cell>
          <cell r="KV107">
            <v>0</v>
          </cell>
          <cell r="KW107">
            <v>0</v>
          </cell>
          <cell r="KX107">
            <v>0</v>
          </cell>
          <cell r="KY107">
            <v>0</v>
          </cell>
          <cell r="KZ107">
            <v>0</v>
          </cell>
          <cell r="LA107">
            <v>0</v>
          </cell>
          <cell r="LB107">
            <v>0</v>
          </cell>
          <cell r="LC107">
            <v>0</v>
          </cell>
          <cell r="LD107">
            <v>0</v>
          </cell>
          <cell r="LE107">
            <v>0</v>
          </cell>
          <cell r="LF107">
            <v>0</v>
          </cell>
          <cell r="LG107">
            <v>0</v>
          </cell>
          <cell r="LH107">
            <v>0</v>
          </cell>
          <cell r="LI107">
            <v>0</v>
          </cell>
          <cell r="LJ107">
            <v>0</v>
          </cell>
          <cell r="LK107">
            <v>0</v>
          </cell>
          <cell r="LL107">
            <v>0</v>
          </cell>
          <cell r="LQ107">
            <v>0</v>
          </cell>
          <cell r="LR107">
            <v>0</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v>2020</v>
          </cell>
          <cell r="OM107">
            <v>2022</v>
          </cell>
          <cell r="ON107">
            <v>2023</v>
          </cell>
          <cell r="OO107">
            <v>2023</v>
          </cell>
          <cell r="OP107" t="str">
            <v>п</v>
          </cell>
          <cell r="OR107" t="str">
            <v>нд</v>
          </cell>
          <cell r="OT107">
            <v>6.9800039979999999</v>
          </cell>
        </row>
        <row r="108">
          <cell r="A108" t="str">
            <v>K_Che304</v>
          </cell>
          <cell r="B108" t="str">
            <v>1.1.6</v>
          </cell>
          <cell r="C108" t="str">
            <v>Проведение предпроектного обследования и разработка проектно-сметной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2020-2024 годы</v>
          </cell>
          <cell r="D108" t="str">
            <v>K_Che304</v>
          </cell>
          <cell r="E108">
            <v>3.609996008</v>
          </cell>
          <cell r="H108">
            <v>104.37188521</v>
          </cell>
          <cell r="J108">
            <v>3.1042058879999956</v>
          </cell>
          <cell r="K108">
            <v>-100.581389402</v>
          </cell>
          <cell r="L108">
            <v>103.68559528999999</v>
          </cell>
          <cell r="M108">
            <v>96.039529200000004</v>
          </cell>
          <cell r="N108">
            <v>0</v>
          </cell>
          <cell r="O108">
            <v>3.9353000000000002</v>
          </cell>
          <cell r="P108">
            <v>0</v>
          </cell>
          <cell r="Q108">
            <v>3.7107660899999919</v>
          </cell>
          <cell r="R108">
            <v>1.9545135837267513</v>
          </cell>
          <cell r="S108">
            <v>0</v>
          </cell>
          <cell r="T108">
            <v>0</v>
          </cell>
          <cell r="U108">
            <v>0</v>
          </cell>
          <cell r="V108">
            <v>0</v>
          </cell>
          <cell r="W108">
            <v>1.9545135837267513</v>
          </cell>
          <cell r="X108">
            <v>1.9545135837267513</v>
          </cell>
          <cell r="Y108">
            <v>0</v>
          </cell>
          <cell r="Z108">
            <v>0</v>
          </cell>
          <cell r="AA108">
            <v>0</v>
          </cell>
          <cell r="AB108">
            <v>0</v>
          </cell>
          <cell r="AC108">
            <v>1.9545135837267513</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1</v>
          </cell>
          <cell r="BC108" t="str">
            <v/>
          </cell>
          <cell r="BD108" t="str">
            <v/>
          </cell>
          <cell r="BE108" t="str">
            <v/>
          </cell>
          <cell r="BF108" t="str">
            <v>1</v>
          </cell>
          <cell r="BG108">
            <v>0.18049979999999999</v>
          </cell>
          <cell r="BH108">
            <v>0</v>
          </cell>
          <cell r="BI108">
            <v>0</v>
          </cell>
          <cell r="BJ108">
            <v>0</v>
          </cell>
          <cell r="BK108">
            <v>0</v>
          </cell>
          <cell r="BL108">
            <v>0.18049979999999999</v>
          </cell>
          <cell r="BM108">
            <v>0</v>
          </cell>
          <cell r="BN108">
            <v>0</v>
          </cell>
          <cell r="BO108">
            <v>0</v>
          </cell>
          <cell r="BP108">
            <v>0</v>
          </cell>
          <cell r="BQ108">
            <v>0</v>
          </cell>
          <cell r="BR108">
            <v>0</v>
          </cell>
          <cell r="BS108">
            <v>0.18049979999999999</v>
          </cell>
          <cell r="BT108">
            <v>0</v>
          </cell>
          <cell r="BU108">
            <v>0</v>
          </cell>
          <cell r="BV108">
            <v>0</v>
          </cell>
          <cell r="BW108">
            <v>0</v>
          </cell>
          <cell r="BX108">
            <v>0.18049979999999999</v>
          </cell>
          <cell r="BY108">
            <v>0</v>
          </cell>
          <cell r="BZ108">
            <v>0</v>
          </cell>
          <cell r="CA108">
            <v>0</v>
          </cell>
          <cell r="CB108">
            <v>0</v>
          </cell>
          <cell r="CC108">
            <v>0</v>
          </cell>
          <cell r="CD108">
            <v>0</v>
          </cell>
          <cell r="CE108">
            <v>0</v>
          </cell>
          <cell r="CF108">
            <v>0</v>
          </cell>
          <cell r="CG108">
            <v>0</v>
          </cell>
          <cell r="CH108">
            <v>0</v>
          </cell>
          <cell r="CI108">
            <v>0</v>
          </cell>
          <cell r="CJ108">
            <v>0</v>
          </cell>
          <cell r="CK108">
            <v>0.18049979999999999</v>
          </cell>
          <cell r="CL108">
            <v>0</v>
          </cell>
          <cell r="CM108">
            <v>0</v>
          </cell>
          <cell r="CN108">
            <v>0</v>
          </cell>
          <cell r="CO108">
            <v>0</v>
          </cell>
          <cell r="CP108">
            <v>0.18049979999999999</v>
          </cell>
          <cell r="CQ108" t="str">
            <v/>
          </cell>
          <cell r="CR108" t="str">
            <v/>
          </cell>
          <cell r="CS108" t="str">
            <v/>
          </cell>
          <cell r="CT108" t="str">
            <v/>
          </cell>
          <cell r="CU108">
            <v>0</v>
          </cell>
          <cell r="CX108">
            <v>3.0083299999999999</v>
          </cell>
          <cell r="CY108">
            <v>3.0083299999999999</v>
          </cell>
          <cell r="CZ108">
            <v>0</v>
          </cell>
          <cell r="DA108">
            <v>0</v>
          </cell>
          <cell r="DB108">
            <v>0</v>
          </cell>
          <cell r="DE108">
            <v>3.0083299999999999</v>
          </cell>
          <cell r="DG108">
            <v>1.3113757399999999</v>
          </cell>
          <cell r="DH108">
            <v>0</v>
          </cell>
          <cell r="DI108">
            <v>1.3113757399999999</v>
          </cell>
          <cell r="DJ108">
            <v>1.3113757399999999</v>
          </cell>
          <cell r="DK108">
            <v>0</v>
          </cell>
          <cell r="DL108">
            <v>0</v>
          </cell>
          <cell r="DM108">
            <v>0</v>
          </cell>
          <cell r="DN108">
            <v>0</v>
          </cell>
          <cell r="DS108">
            <v>0</v>
          </cell>
          <cell r="DT108">
            <v>0</v>
          </cell>
          <cell r="DU108">
            <v>0</v>
          </cell>
          <cell r="DV108">
            <v>0</v>
          </cell>
          <cell r="DW108">
            <v>0</v>
          </cell>
          <cell r="DX108" t="str">
            <v/>
          </cell>
          <cell r="DY108" t="str">
            <v/>
          </cell>
          <cell r="DZ108" t="str">
            <v/>
          </cell>
          <cell r="EA108" t="str">
            <v/>
          </cell>
          <cell r="EB108">
            <v>0</v>
          </cell>
          <cell r="EC108">
            <v>0</v>
          </cell>
          <cell r="ED108">
            <v>0</v>
          </cell>
          <cell r="EE108">
            <v>0</v>
          </cell>
          <cell r="EF108">
            <v>0</v>
          </cell>
          <cell r="EG108">
            <v>0</v>
          </cell>
          <cell r="EH108">
            <v>0</v>
          </cell>
          <cell r="EI108">
            <v>0</v>
          </cell>
          <cell r="EJ108">
            <v>0</v>
          </cell>
          <cell r="EK108">
            <v>0</v>
          </cell>
          <cell r="EL108">
            <v>0</v>
          </cell>
          <cell r="EM108">
            <v>0</v>
          </cell>
          <cell r="EN108">
            <v>0</v>
          </cell>
          <cell r="EO108">
            <v>0</v>
          </cell>
          <cell r="EP108">
            <v>0</v>
          </cell>
          <cell r="EQ108">
            <v>0</v>
          </cell>
          <cell r="ER108">
            <v>0</v>
          </cell>
          <cell r="ES108">
            <v>0</v>
          </cell>
          <cell r="ET108">
            <v>0</v>
          </cell>
          <cell r="EU108">
            <v>0</v>
          </cell>
          <cell r="EV108">
            <v>0</v>
          </cell>
          <cell r="EW108">
            <v>0</v>
          </cell>
          <cell r="EX108">
            <v>0</v>
          </cell>
          <cell r="EY108">
            <v>0</v>
          </cell>
          <cell r="EZ108">
            <v>0</v>
          </cell>
          <cell r="FA108">
            <v>0</v>
          </cell>
          <cell r="FB108">
            <v>0</v>
          </cell>
          <cell r="FC108">
            <v>0</v>
          </cell>
          <cell r="FD108">
            <v>0</v>
          </cell>
          <cell r="FE108">
            <v>0</v>
          </cell>
          <cell r="FF108">
            <v>0</v>
          </cell>
          <cell r="FG108" t="str">
            <v/>
          </cell>
          <cell r="FH108" t="str">
            <v/>
          </cell>
          <cell r="FI108" t="str">
            <v/>
          </cell>
          <cell r="FJ108" t="str">
            <v/>
          </cell>
          <cell r="FK108">
            <v>0</v>
          </cell>
          <cell r="FN108">
            <v>3.0083299999999999</v>
          </cell>
          <cell r="FO108">
            <v>0</v>
          </cell>
          <cell r="FP108">
            <v>0</v>
          </cell>
          <cell r="FQ108">
            <v>0</v>
          </cell>
          <cell r="FR108">
            <v>0</v>
          </cell>
          <cell r="FS108">
            <v>0</v>
          </cell>
          <cell r="FT108">
            <v>0</v>
          </cell>
          <cell r="FU108">
            <v>0</v>
          </cell>
          <cell r="FV108">
            <v>1</v>
          </cell>
          <cell r="FW108">
            <v>0</v>
          </cell>
          <cell r="FX108">
            <v>1</v>
          </cell>
          <cell r="FZ108">
            <v>0</v>
          </cell>
          <cell r="GA108">
            <v>0</v>
          </cell>
          <cell r="GB108">
            <v>0</v>
          </cell>
          <cell r="GC108">
            <v>0</v>
          </cell>
          <cell r="GD108">
            <v>0</v>
          </cell>
          <cell r="GE108">
            <v>0</v>
          </cell>
          <cell r="GF108">
            <v>0</v>
          </cell>
          <cell r="GG108">
            <v>0</v>
          </cell>
          <cell r="GH108">
            <v>0</v>
          </cell>
          <cell r="GI108">
            <v>0</v>
          </cell>
          <cell r="GJ108">
            <v>0</v>
          </cell>
          <cell r="GK108">
            <v>0</v>
          </cell>
          <cell r="GL108">
            <v>0</v>
          </cell>
          <cell r="GM108">
            <v>0</v>
          </cell>
          <cell r="GN108">
            <v>0</v>
          </cell>
          <cell r="GO108">
            <v>0</v>
          </cell>
          <cell r="GP108">
            <v>0</v>
          </cell>
          <cell r="GQ108">
            <v>0</v>
          </cell>
          <cell r="GR108">
            <v>0</v>
          </cell>
          <cell r="GS108">
            <v>0</v>
          </cell>
          <cell r="GT108">
            <v>0</v>
          </cell>
          <cell r="GU108">
            <v>0</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0</v>
          </cell>
          <cell r="ID108">
            <v>0</v>
          </cell>
          <cell r="IE108">
            <v>0</v>
          </cell>
          <cell r="IF108">
            <v>0</v>
          </cell>
          <cell r="IG108">
            <v>0</v>
          </cell>
          <cell r="IH108">
            <v>0</v>
          </cell>
          <cell r="II108">
            <v>0</v>
          </cell>
          <cell r="IJ108">
            <v>0</v>
          </cell>
          <cell r="IK108">
            <v>0</v>
          </cell>
          <cell r="IL108">
            <v>0</v>
          </cell>
          <cell r="IM108">
            <v>0</v>
          </cell>
          <cell r="IN108">
            <v>0</v>
          </cell>
          <cell r="IO108">
            <v>0</v>
          </cell>
          <cell r="IP108">
            <v>0</v>
          </cell>
          <cell r="IQ108">
            <v>0</v>
          </cell>
          <cell r="IR108">
            <v>0</v>
          </cell>
          <cell r="IS108">
            <v>0</v>
          </cell>
          <cell r="IT108">
            <v>0</v>
          </cell>
          <cell r="IU108">
            <v>0</v>
          </cell>
          <cell r="IV108">
            <v>0</v>
          </cell>
          <cell r="IW108">
            <v>0</v>
          </cell>
          <cell r="IX108">
            <v>0</v>
          </cell>
          <cell r="IY108">
            <v>0</v>
          </cell>
          <cell r="IZ108">
            <v>0</v>
          </cell>
          <cell r="JA108">
            <v>0</v>
          </cell>
          <cell r="JB108">
            <v>0</v>
          </cell>
          <cell r="JC108">
            <v>0</v>
          </cell>
          <cell r="JD108">
            <v>0</v>
          </cell>
          <cell r="JE108">
            <v>0</v>
          </cell>
          <cell r="JF108">
            <v>0</v>
          </cell>
          <cell r="JG108">
            <v>0</v>
          </cell>
          <cell r="JH108">
            <v>0</v>
          </cell>
          <cell r="JI108">
            <v>0</v>
          </cell>
          <cell r="JJ108">
            <v>0</v>
          </cell>
          <cell r="JK108">
            <v>0</v>
          </cell>
          <cell r="JL108">
            <v>0</v>
          </cell>
          <cell r="JM108">
            <v>0</v>
          </cell>
          <cell r="JN108">
            <v>0</v>
          </cell>
          <cell r="JO108">
            <v>0</v>
          </cell>
          <cell r="JP108">
            <v>0</v>
          </cell>
          <cell r="JQ108">
            <v>0</v>
          </cell>
          <cell r="JR108">
            <v>0</v>
          </cell>
          <cell r="JS108">
            <v>0</v>
          </cell>
          <cell r="JT108">
            <v>0</v>
          </cell>
          <cell r="JU108">
            <v>0</v>
          </cell>
          <cell r="JV108">
            <v>0</v>
          </cell>
          <cell r="JW108">
            <v>0</v>
          </cell>
          <cell r="JX108">
            <v>0</v>
          </cell>
          <cell r="JY108">
            <v>0</v>
          </cell>
          <cell r="JZ108">
            <v>0</v>
          </cell>
          <cell r="KA108">
            <v>0</v>
          </cell>
          <cell r="KB108">
            <v>0</v>
          </cell>
          <cell r="KC108">
            <v>0</v>
          </cell>
          <cell r="KD108">
            <v>0</v>
          </cell>
          <cell r="KE108">
            <v>0</v>
          </cell>
          <cell r="KF108">
            <v>0</v>
          </cell>
          <cell r="KG108">
            <v>0</v>
          </cell>
          <cell r="KH108">
            <v>0</v>
          </cell>
          <cell r="KI108">
            <v>0</v>
          </cell>
          <cell r="KJ108">
            <v>0</v>
          </cell>
          <cell r="KK108">
            <v>0</v>
          </cell>
          <cell r="KL108">
            <v>0</v>
          </cell>
          <cell r="KM108">
            <v>0</v>
          </cell>
          <cell r="KN108">
            <v>0</v>
          </cell>
          <cell r="KO108">
            <v>0</v>
          </cell>
          <cell r="KP108">
            <v>0</v>
          </cell>
          <cell r="KQ108">
            <v>0</v>
          </cell>
          <cell r="KR108">
            <v>0</v>
          </cell>
          <cell r="KS108">
            <v>0</v>
          </cell>
          <cell r="KT108">
            <v>0</v>
          </cell>
          <cell r="KU108">
            <v>0</v>
          </cell>
          <cell r="KV108">
            <v>0</v>
          </cell>
          <cell r="KW108">
            <v>0</v>
          </cell>
          <cell r="KX108">
            <v>0</v>
          </cell>
          <cell r="KY108">
            <v>0</v>
          </cell>
          <cell r="KZ108">
            <v>0</v>
          </cell>
          <cell r="LA108">
            <v>0</v>
          </cell>
          <cell r="LB108">
            <v>0</v>
          </cell>
          <cell r="LC108">
            <v>0</v>
          </cell>
          <cell r="LD108">
            <v>0</v>
          </cell>
          <cell r="LE108">
            <v>0</v>
          </cell>
          <cell r="LF108">
            <v>0</v>
          </cell>
          <cell r="LG108">
            <v>0</v>
          </cell>
          <cell r="LH108">
            <v>0</v>
          </cell>
          <cell r="LI108">
            <v>0</v>
          </cell>
          <cell r="LJ108">
            <v>0</v>
          </cell>
          <cell r="LK108">
            <v>0</v>
          </cell>
          <cell r="LL108">
            <v>0</v>
          </cell>
          <cell r="LQ108">
            <v>0</v>
          </cell>
          <cell r="LR108">
            <v>0</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v>2020</v>
          </cell>
          <cell r="OM108">
            <v>2022</v>
          </cell>
          <cell r="ON108">
            <v>2023</v>
          </cell>
          <cell r="OO108">
            <v>2023</v>
          </cell>
          <cell r="OP108" t="str">
            <v>п</v>
          </cell>
          <cell r="OR108" t="str">
            <v>нд</v>
          </cell>
          <cell r="OT108">
            <v>3.609996008</v>
          </cell>
        </row>
        <row r="109">
          <cell r="A109" t="str">
            <v>K_Che305</v>
          </cell>
          <cell r="B109" t="str">
            <v>1.1.6</v>
          </cell>
          <cell r="C109" t="str">
            <v>Проведение предпроектного обследования и разработка проектно-сметной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2020-2024 годы</v>
          </cell>
          <cell r="D109" t="str">
            <v>K_Che305</v>
          </cell>
          <cell r="E109">
            <v>10.910004001999999</v>
          </cell>
          <cell r="H109">
            <v>7.9100040000000007</v>
          </cell>
          <cell r="J109">
            <v>10.045576281999999</v>
          </cell>
          <cell r="K109">
            <v>8.2675390019999995</v>
          </cell>
          <cell r="L109">
            <v>1.7780372799999999</v>
          </cell>
          <cell r="M109">
            <v>0</v>
          </cell>
          <cell r="N109">
            <v>0</v>
          </cell>
          <cell r="O109">
            <v>0</v>
          </cell>
          <cell r="P109">
            <v>0</v>
          </cell>
          <cell r="Q109">
            <v>1.7780372799999999</v>
          </cell>
          <cell r="R109">
            <v>7.6087297335955881</v>
          </cell>
          <cell r="S109">
            <v>0</v>
          </cell>
          <cell r="T109">
            <v>0</v>
          </cell>
          <cell r="U109">
            <v>0</v>
          </cell>
          <cell r="V109">
            <v>0</v>
          </cell>
          <cell r="W109">
            <v>7.6087297335955881</v>
          </cell>
          <cell r="X109">
            <v>7.6087297335955881</v>
          </cell>
          <cell r="Y109">
            <v>0</v>
          </cell>
          <cell r="Z109">
            <v>0</v>
          </cell>
          <cell r="AA109">
            <v>0</v>
          </cell>
          <cell r="AB109">
            <v>0</v>
          </cell>
          <cell r="AC109">
            <v>7.6087297335955881</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v>1</v>
          </cell>
          <cell r="BC109" t="str">
            <v/>
          </cell>
          <cell r="BD109" t="str">
            <v/>
          </cell>
          <cell r="BE109" t="str">
            <v/>
          </cell>
          <cell r="BF109" t="str">
            <v>1</v>
          </cell>
          <cell r="BG109">
            <v>5.2675390000000002</v>
          </cell>
          <cell r="BH109">
            <v>0</v>
          </cell>
          <cell r="BI109">
            <v>0</v>
          </cell>
          <cell r="BJ109">
            <v>0</v>
          </cell>
          <cell r="BK109">
            <v>0</v>
          </cell>
          <cell r="BL109">
            <v>5.2675390000000002</v>
          </cell>
          <cell r="BM109">
            <v>0</v>
          </cell>
          <cell r="BN109">
            <v>0</v>
          </cell>
          <cell r="BO109">
            <v>0</v>
          </cell>
          <cell r="BP109">
            <v>0</v>
          </cell>
          <cell r="BQ109">
            <v>0</v>
          </cell>
          <cell r="BR109">
            <v>0</v>
          </cell>
          <cell r="BS109">
            <v>5.2675390000000002</v>
          </cell>
          <cell r="BT109">
            <v>0</v>
          </cell>
          <cell r="BU109">
            <v>0</v>
          </cell>
          <cell r="BV109">
            <v>0</v>
          </cell>
          <cell r="BW109">
            <v>0</v>
          </cell>
          <cell r="BX109">
            <v>5.2675390000000002</v>
          </cell>
          <cell r="BY109">
            <v>0</v>
          </cell>
          <cell r="BZ109">
            <v>0</v>
          </cell>
          <cell r="CA109">
            <v>0</v>
          </cell>
          <cell r="CB109">
            <v>0</v>
          </cell>
          <cell r="CC109">
            <v>0</v>
          </cell>
          <cell r="CD109">
            <v>0</v>
          </cell>
          <cell r="CE109">
            <v>0</v>
          </cell>
          <cell r="CF109">
            <v>0</v>
          </cell>
          <cell r="CG109">
            <v>0</v>
          </cell>
          <cell r="CH109">
            <v>0</v>
          </cell>
          <cell r="CI109">
            <v>0</v>
          </cell>
          <cell r="CJ109">
            <v>0</v>
          </cell>
          <cell r="CK109">
            <v>5.2675390000000002</v>
          </cell>
          <cell r="CL109">
            <v>0</v>
          </cell>
          <cell r="CM109">
            <v>0</v>
          </cell>
          <cell r="CN109">
            <v>0</v>
          </cell>
          <cell r="CO109">
            <v>0</v>
          </cell>
          <cell r="CP109">
            <v>5.2675390000000002</v>
          </cell>
          <cell r="CQ109" t="str">
            <v/>
          </cell>
          <cell r="CR109" t="str">
            <v/>
          </cell>
          <cell r="CS109" t="str">
            <v/>
          </cell>
          <cell r="CT109" t="str">
            <v/>
          </cell>
          <cell r="CU109">
            <v>0</v>
          </cell>
          <cell r="CX109">
            <v>9.0916700000000006</v>
          </cell>
          <cell r="CY109">
            <v>9.0916700000000006</v>
          </cell>
          <cell r="CZ109">
            <v>0</v>
          </cell>
          <cell r="DA109">
            <v>0</v>
          </cell>
          <cell r="DB109">
            <v>0</v>
          </cell>
          <cell r="DE109">
            <v>6.5916700000000006</v>
          </cell>
          <cell r="DG109">
            <v>5.7038943600000005</v>
          </cell>
          <cell r="DH109">
            <v>5.7038943600000005</v>
          </cell>
          <cell r="DI109">
            <v>0</v>
          </cell>
          <cell r="DJ109">
            <v>0</v>
          </cell>
          <cell r="DK109">
            <v>0</v>
          </cell>
          <cell r="DL109">
            <v>0</v>
          </cell>
          <cell r="DM109">
            <v>0</v>
          </cell>
          <cell r="DN109">
            <v>0</v>
          </cell>
          <cell r="DS109">
            <v>0</v>
          </cell>
          <cell r="DT109">
            <v>0</v>
          </cell>
          <cell r="DU109">
            <v>0</v>
          </cell>
          <cell r="DV109">
            <v>0</v>
          </cell>
          <cell r="DW109">
            <v>0</v>
          </cell>
          <cell r="DX109" t="str">
            <v/>
          </cell>
          <cell r="DY109">
            <v>2</v>
          </cell>
          <cell r="DZ109" t="str">
            <v/>
          </cell>
          <cell r="EA109" t="str">
            <v/>
          </cell>
          <cell r="EB109" t="str">
            <v>2</v>
          </cell>
          <cell r="EC109">
            <v>3.2038943600000001</v>
          </cell>
          <cell r="ED109">
            <v>3.2038943600000001</v>
          </cell>
          <cell r="EE109">
            <v>0</v>
          </cell>
          <cell r="EF109">
            <v>0</v>
          </cell>
          <cell r="EG109">
            <v>0</v>
          </cell>
          <cell r="EH109">
            <v>0</v>
          </cell>
          <cell r="EI109">
            <v>0</v>
          </cell>
          <cell r="EJ109">
            <v>0</v>
          </cell>
          <cell r="EK109">
            <v>0</v>
          </cell>
          <cell r="EL109">
            <v>0</v>
          </cell>
          <cell r="EM109">
            <v>3.2038943600000001</v>
          </cell>
          <cell r="EN109">
            <v>3.2038943600000001</v>
          </cell>
          <cell r="EO109">
            <v>0</v>
          </cell>
          <cell r="EP109">
            <v>0</v>
          </cell>
          <cell r="EQ109">
            <v>0</v>
          </cell>
          <cell r="ER109">
            <v>3.2038943600000001</v>
          </cell>
          <cell r="ES109">
            <v>0</v>
          </cell>
          <cell r="ET109">
            <v>0</v>
          </cell>
          <cell r="EU109">
            <v>0</v>
          </cell>
          <cell r="EV109">
            <v>0</v>
          </cell>
          <cell r="EW109">
            <v>0</v>
          </cell>
          <cell r="EX109">
            <v>0</v>
          </cell>
          <cell r="EY109">
            <v>0</v>
          </cell>
          <cell r="EZ109">
            <v>0</v>
          </cell>
          <cell r="FA109">
            <v>0</v>
          </cell>
          <cell r="FB109">
            <v>3.2038943600000001</v>
          </cell>
          <cell r="FC109">
            <v>3.2038943600000001</v>
          </cell>
          <cell r="FD109">
            <v>0</v>
          </cell>
          <cell r="FE109">
            <v>0</v>
          </cell>
          <cell r="FF109">
            <v>0</v>
          </cell>
          <cell r="FG109" t="str">
            <v/>
          </cell>
          <cell r="FH109" t="str">
            <v/>
          </cell>
          <cell r="FI109" t="str">
            <v/>
          </cell>
          <cell r="FJ109" t="str">
            <v/>
          </cell>
          <cell r="FK109">
            <v>0</v>
          </cell>
          <cell r="FN109">
            <v>9.0916700000000006</v>
          </cell>
          <cell r="FO109">
            <v>0</v>
          </cell>
          <cell r="FP109">
            <v>0</v>
          </cell>
          <cell r="FQ109">
            <v>0</v>
          </cell>
          <cell r="FR109">
            <v>0</v>
          </cell>
          <cell r="FS109">
            <v>0</v>
          </cell>
          <cell r="FT109">
            <v>0</v>
          </cell>
          <cell r="FU109">
            <v>0</v>
          </cell>
          <cell r="FV109">
            <v>1</v>
          </cell>
          <cell r="FW109">
            <v>0</v>
          </cell>
          <cell r="FX109">
            <v>1</v>
          </cell>
          <cell r="FZ109">
            <v>0</v>
          </cell>
          <cell r="GA109">
            <v>0</v>
          </cell>
          <cell r="GB109">
            <v>0</v>
          </cell>
          <cell r="GC109">
            <v>0</v>
          </cell>
          <cell r="GD109">
            <v>0</v>
          </cell>
          <cell r="GE109">
            <v>0</v>
          </cell>
          <cell r="GF109">
            <v>0</v>
          </cell>
          <cell r="GG109">
            <v>0</v>
          </cell>
          <cell r="GH109">
            <v>0</v>
          </cell>
          <cell r="GI109">
            <v>0</v>
          </cell>
          <cell r="GJ109">
            <v>0</v>
          </cell>
          <cell r="GK109">
            <v>0</v>
          </cell>
          <cell r="GL109">
            <v>0</v>
          </cell>
          <cell r="GM109">
            <v>0</v>
          </cell>
          <cell r="GN109">
            <v>0</v>
          </cell>
          <cell r="GO109">
            <v>0</v>
          </cell>
          <cell r="GP109">
            <v>0</v>
          </cell>
          <cell r="GQ109">
            <v>0</v>
          </cell>
          <cell r="GR109">
            <v>0</v>
          </cell>
          <cell r="GS109">
            <v>0</v>
          </cell>
          <cell r="GT109">
            <v>0</v>
          </cell>
          <cell r="GU109">
            <v>0</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0</v>
          </cell>
          <cell r="ID109">
            <v>0</v>
          </cell>
          <cell r="IE109">
            <v>0</v>
          </cell>
          <cell r="IF109">
            <v>0</v>
          </cell>
          <cell r="IG109">
            <v>0</v>
          </cell>
          <cell r="IH109">
            <v>0</v>
          </cell>
          <cell r="II109">
            <v>0</v>
          </cell>
          <cell r="IJ109">
            <v>0</v>
          </cell>
          <cell r="IK109">
            <v>0</v>
          </cell>
          <cell r="IL109">
            <v>0</v>
          </cell>
          <cell r="IM109">
            <v>0</v>
          </cell>
          <cell r="IN109">
            <v>0</v>
          </cell>
          <cell r="IO109">
            <v>0</v>
          </cell>
          <cell r="IP109">
            <v>0</v>
          </cell>
          <cell r="IQ109">
            <v>0</v>
          </cell>
          <cell r="IR109">
            <v>0</v>
          </cell>
          <cell r="IS109">
            <v>0</v>
          </cell>
          <cell r="IT109">
            <v>0</v>
          </cell>
          <cell r="IU109">
            <v>0</v>
          </cell>
          <cell r="IV109">
            <v>0</v>
          </cell>
          <cell r="IW109">
            <v>0</v>
          </cell>
          <cell r="IX109">
            <v>0</v>
          </cell>
          <cell r="IY109">
            <v>0</v>
          </cell>
          <cell r="IZ109">
            <v>0</v>
          </cell>
          <cell r="JA109">
            <v>0</v>
          </cell>
          <cell r="JB109">
            <v>0</v>
          </cell>
          <cell r="JC109">
            <v>0</v>
          </cell>
          <cell r="JD109">
            <v>0</v>
          </cell>
          <cell r="JE109">
            <v>0</v>
          </cell>
          <cell r="JF109">
            <v>0</v>
          </cell>
          <cell r="JG109">
            <v>0</v>
          </cell>
          <cell r="JH109">
            <v>0</v>
          </cell>
          <cell r="JI109">
            <v>0</v>
          </cell>
          <cell r="JJ109">
            <v>0</v>
          </cell>
          <cell r="JK109">
            <v>0</v>
          </cell>
          <cell r="JL109">
            <v>0</v>
          </cell>
          <cell r="JM109">
            <v>0</v>
          </cell>
          <cell r="JN109">
            <v>0</v>
          </cell>
          <cell r="JO109">
            <v>0</v>
          </cell>
          <cell r="JP109">
            <v>0</v>
          </cell>
          <cell r="JQ109">
            <v>0</v>
          </cell>
          <cell r="JR109">
            <v>0</v>
          </cell>
          <cell r="JS109">
            <v>0</v>
          </cell>
          <cell r="JT109">
            <v>0</v>
          </cell>
          <cell r="JU109">
            <v>0</v>
          </cell>
          <cell r="JV109">
            <v>0</v>
          </cell>
          <cell r="JW109">
            <v>0</v>
          </cell>
          <cell r="JX109">
            <v>0</v>
          </cell>
          <cell r="JY109">
            <v>0</v>
          </cell>
          <cell r="JZ109">
            <v>0</v>
          </cell>
          <cell r="KA109">
            <v>0</v>
          </cell>
          <cell r="KB109">
            <v>0</v>
          </cell>
          <cell r="KC109">
            <v>0</v>
          </cell>
          <cell r="KD109">
            <v>0</v>
          </cell>
          <cell r="KE109">
            <v>0</v>
          </cell>
          <cell r="KF109">
            <v>0</v>
          </cell>
          <cell r="KG109">
            <v>0</v>
          </cell>
          <cell r="KH109">
            <v>0</v>
          </cell>
          <cell r="KI109">
            <v>0</v>
          </cell>
          <cell r="KJ109">
            <v>0</v>
          </cell>
          <cell r="KK109">
            <v>0</v>
          </cell>
          <cell r="KL109">
            <v>0</v>
          </cell>
          <cell r="KM109">
            <v>0</v>
          </cell>
          <cell r="KN109">
            <v>0</v>
          </cell>
          <cell r="KO109">
            <v>0</v>
          </cell>
          <cell r="KP109">
            <v>0</v>
          </cell>
          <cell r="KQ109">
            <v>0</v>
          </cell>
          <cell r="KR109">
            <v>0</v>
          </cell>
          <cell r="KS109">
            <v>0</v>
          </cell>
          <cell r="KT109">
            <v>0</v>
          </cell>
          <cell r="KU109">
            <v>0</v>
          </cell>
          <cell r="KV109">
            <v>0</v>
          </cell>
          <cell r="KW109">
            <v>0</v>
          </cell>
          <cell r="KX109">
            <v>0</v>
          </cell>
          <cell r="KY109">
            <v>0</v>
          </cell>
          <cell r="KZ109">
            <v>0</v>
          </cell>
          <cell r="LA109">
            <v>0</v>
          </cell>
          <cell r="LB109">
            <v>0</v>
          </cell>
          <cell r="LC109">
            <v>0</v>
          </cell>
          <cell r="LD109">
            <v>0</v>
          </cell>
          <cell r="LE109">
            <v>0</v>
          </cell>
          <cell r="LF109">
            <v>0</v>
          </cell>
          <cell r="LG109">
            <v>0</v>
          </cell>
          <cell r="LH109">
            <v>0</v>
          </cell>
          <cell r="LI109">
            <v>0</v>
          </cell>
          <cell r="LJ109">
            <v>0</v>
          </cell>
          <cell r="LK109">
            <v>0</v>
          </cell>
          <cell r="LL109">
            <v>0</v>
          </cell>
          <cell r="LQ109">
            <v>0</v>
          </cell>
          <cell r="LR109">
            <v>0</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v>2020</v>
          </cell>
          <cell r="OM109">
            <v>2022</v>
          </cell>
          <cell r="ON109">
            <v>2023</v>
          </cell>
          <cell r="OO109">
            <v>2023</v>
          </cell>
          <cell r="OP109" t="str">
            <v>п</v>
          </cell>
          <cell r="OR109" t="str">
            <v>нд</v>
          </cell>
          <cell r="OT109">
            <v>10.910004001999999</v>
          </cell>
        </row>
        <row r="110">
          <cell r="A110" t="str">
            <v>K_Che306</v>
          </cell>
          <cell r="B110" t="str">
            <v>1.1.6</v>
          </cell>
          <cell r="C110" t="str">
            <v>Проведение предпроектного обследования и разработка проектно-сметной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2020-2024 годы</v>
          </cell>
          <cell r="D110" t="str">
            <v>K_Che306</v>
          </cell>
          <cell r="E110">
            <v>6.8548560000000007</v>
          </cell>
          <cell r="H110">
            <v>4.59</v>
          </cell>
          <cell r="J110">
            <v>4.7688630000000005</v>
          </cell>
          <cell r="K110">
            <v>4.7688630000000005</v>
          </cell>
          <cell r="L110">
            <v>0</v>
          </cell>
          <cell r="M110">
            <v>0</v>
          </cell>
          <cell r="N110">
            <v>0</v>
          </cell>
          <cell r="O110">
            <v>0</v>
          </cell>
          <cell r="P110">
            <v>0</v>
          </cell>
          <cell r="Q110">
            <v>0</v>
          </cell>
          <cell r="R110">
            <v>2.2702535127789929</v>
          </cell>
          <cell r="S110">
            <v>0</v>
          </cell>
          <cell r="T110">
            <v>0</v>
          </cell>
          <cell r="U110">
            <v>0</v>
          </cell>
          <cell r="V110">
            <v>0</v>
          </cell>
          <cell r="W110">
            <v>2.2702535127789929</v>
          </cell>
          <cell r="X110">
            <v>2.2702535127789929</v>
          </cell>
          <cell r="Y110">
            <v>0</v>
          </cell>
          <cell r="Z110">
            <v>0</v>
          </cell>
          <cell r="AA110">
            <v>0</v>
          </cell>
          <cell r="AB110">
            <v>0</v>
          </cell>
          <cell r="AC110">
            <v>2.2702535127789929</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1</v>
          </cell>
          <cell r="BC110" t="str">
            <v/>
          </cell>
          <cell r="BD110" t="str">
            <v/>
          </cell>
          <cell r="BE110" t="str">
            <v/>
          </cell>
          <cell r="BF110" t="str">
            <v>1</v>
          </cell>
          <cell r="BG110">
            <v>2.5040070000000001</v>
          </cell>
          <cell r="BH110">
            <v>0</v>
          </cell>
          <cell r="BI110">
            <v>0</v>
          </cell>
          <cell r="BJ110">
            <v>0</v>
          </cell>
          <cell r="BK110">
            <v>0</v>
          </cell>
          <cell r="BL110">
            <v>2.5040070000000001</v>
          </cell>
          <cell r="BM110">
            <v>0</v>
          </cell>
          <cell r="BN110">
            <v>0</v>
          </cell>
          <cell r="BO110">
            <v>0</v>
          </cell>
          <cell r="BP110">
            <v>0</v>
          </cell>
          <cell r="BQ110">
            <v>0</v>
          </cell>
          <cell r="BR110">
            <v>0</v>
          </cell>
          <cell r="BS110">
            <v>2.5040070000000001</v>
          </cell>
          <cell r="BT110">
            <v>0</v>
          </cell>
          <cell r="BU110">
            <v>0</v>
          </cell>
          <cell r="BV110">
            <v>0</v>
          </cell>
          <cell r="BW110">
            <v>0</v>
          </cell>
          <cell r="BX110">
            <v>2.5040070000000001</v>
          </cell>
          <cell r="BY110">
            <v>0</v>
          </cell>
          <cell r="BZ110">
            <v>0</v>
          </cell>
          <cell r="CA110">
            <v>0</v>
          </cell>
          <cell r="CB110">
            <v>0</v>
          </cell>
          <cell r="CC110">
            <v>0</v>
          </cell>
          <cell r="CD110">
            <v>0</v>
          </cell>
          <cell r="CE110">
            <v>0</v>
          </cell>
          <cell r="CF110">
            <v>0</v>
          </cell>
          <cell r="CG110">
            <v>0</v>
          </cell>
          <cell r="CH110">
            <v>0</v>
          </cell>
          <cell r="CI110">
            <v>0</v>
          </cell>
          <cell r="CJ110">
            <v>0</v>
          </cell>
          <cell r="CK110">
            <v>2.5040070000000001</v>
          </cell>
          <cell r="CL110">
            <v>0</v>
          </cell>
          <cell r="CM110">
            <v>0</v>
          </cell>
          <cell r="CN110">
            <v>0</v>
          </cell>
          <cell r="CO110">
            <v>0</v>
          </cell>
          <cell r="CP110">
            <v>2.5040070000000001</v>
          </cell>
          <cell r="CQ110" t="str">
            <v/>
          </cell>
          <cell r="CR110" t="str">
            <v/>
          </cell>
          <cell r="CS110" t="str">
            <v/>
          </cell>
          <cell r="CT110" t="str">
            <v/>
          </cell>
          <cell r="CU110">
            <v>0</v>
          </cell>
          <cell r="CX110">
            <v>5.7123800000000005</v>
          </cell>
          <cell r="CY110">
            <v>5.7123800000000005</v>
          </cell>
          <cell r="CZ110">
            <v>0</v>
          </cell>
          <cell r="DA110">
            <v>0</v>
          </cell>
          <cell r="DB110">
            <v>0</v>
          </cell>
          <cell r="DE110">
            <v>3.8250000000000002</v>
          </cell>
          <cell r="DG110">
            <v>3.0380300000000005</v>
          </cell>
          <cell r="DH110">
            <v>3.0380300000000005</v>
          </cell>
          <cell r="DI110">
            <v>0</v>
          </cell>
          <cell r="DJ110">
            <v>0</v>
          </cell>
          <cell r="DK110">
            <v>0</v>
          </cell>
          <cell r="DL110">
            <v>0</v>
          </cell>
          <cell r="DM110">
            <v>0</v>
          </cell>
          <cell r="DN110">
            <v>0</v>
          </cell>
          <cell r="DS110">
            <v>0</v>
          </cell>
          <cell r="DT110">
            <v>0</v>
          </cell>
          <cell r="DU110">
            <v>0</v>
          </cell>
          <cell r="DV110">
            <v>0</v>
          </cell>
          <cell r="DW110">
            <v>0</v>
          </cell>
          <cell r="DX110" t="str">
            <v/>
          </cell>
          <cell r="DY110" t="str">
            <v/>
          </cell>
          <cell r="DZ110" t="str">
            <v/>
          </cell>
          <cell r="EA110" t="str">
            <v/>
          </cell>
          <cell r="EB110">
            <v>0</v>
          </cell>
          <cell r="EC110">
            <v>1.15065</v>
          </cell>
          <cell r="ED110">
            <v>1.15065</v>
          </cell>
          <cell r="EE110">
            <v>0</v>
          </cell>
          <cell r="EF110">
            <v>0</v>
          </cell>
          <cell r="EG110">
            <v>0</v>
          </cell>
          <cell r="EH110">
            <v>0</v>
          </cell>
          <cell r="EI110">
            <v>0</v>
          </cell>
          <cell r="EJ110">
            <v>0</v>
          </cell>
          <cell r="EK110">
            <v>0</v>
          </cell>
          <cell r="EL110">
            <v>0</v>
          </cell>
          <cell r="EM110">
            <v>1.15065</v>
          </cell>
          <cell r="EN110">
            <v>1.15065</v>
          </cell>
          <cell r="EO110">
            <v>0</v>
          </cell>
          <cell r="EP110">
            <v>0</v>
          </cell>
          <cell r="EQ110">
            <v>0</v>
          </cell>
          <cell r="ER110">
            <v>1.15065</v>
          </cell>
          <cell r="ES110">
            <v>0</v>
          </cell>
          <cell r="ET110">
            <v>0</v>
          </cell>
          <cell r="EU110">
            <v>0</v>
          </cell>
          <cell r="EV110">
            <v>0</v>
          </cell>
          <cell r="EW110">
            <v>0</v>
          </cell>
          <cell r="EX110">
            <v>0</v>
          </cell>
          <cell r="EY110">
            <v>0</v>
          </cell>
          <cell r="EZ110">
            <v>0</v>
          </cell>
          <cell r="FA110">
            <v>0</v>
          </cell>
          <cell r="FB110">
            <v>1.15065</v>
          </cell>
          <cell r="FC110">
            <v>1.15065</v>
          </cell>
          <cell r="FD110">
            <v>0</v>
          </cell>
          <cell r="FE110">
            <v>0</v>
          </cell>
          <cell r="FF110">
            <v>0</v>
          </cell>
          <cell r="FG110" t="str">
            <v/>
          </cell>
          <cell r="FH110" t="str">
            <v/>
          </cell>
          <cell r="FI110" t="str">
            <v/>
          </cell>
          <cell r="FJ110" t="str">
            <v/>
          </cell>
          <cell r="FK110">
            <v>0</v>
          </cell>
          <cell r="FN110">
            <v>5.7123800000000005</v>
          </cell>
          <cell r="FO110">
            <v>0</v>
          </cell>
          <cell r="FP110">
            <v>0</v>
          </cell>
          <cell r="FQ110">
            <v>0</v>
          </cell>
          <cell r="FR110">
            <v>0</v>
          </cell>
          <cell r="FS110">
            <v>0</v>
          </cell>
          <cell r="FT110">
            <v>0</v>
          </cell>
          <cell r="FU110">
            <v>0</v>
          </cell>
          <cell r="FV110">
            <v>1</v>
          </cell>
          <cell r="FW110">
            <v>0</v>
          </cell>
          <cell r="FX110">
            <v>1</v>
          </cell>
          <cell r="FZ110">
            <v>0</v>
          </cell>
          <cell r="GA110">
            <v>0</v>
          </cell>
          <cell r="GB110">
            <v>0</v>
          </cell>
          <cell r="GC110">
            <v>0</v>
          </cell>
          <cell r="GD110">
            <v>0</v>
          </cell>
          <cell r="GE110">
            <v>0</v>
          </cell>
          <cell r="GF110">
            <v>0</v>
          </cell>
          <cell r="GG110">
            <v>0</v>
          </cell>
          <cell r="GH110">
            <v>0</v>
          </cell>
          <cell r="GI110">
            <v>0</v>
          </cell>
          <cell r="GJ110">
            <v>0</v>
          </cell>
          <cell r="GK110">
            <v>0</v>
          </cell>
          <cell r="GL110">
            <v>0</v>
          </cell>
          <cell r="GM110">
            <v>0</v>
          </cell>
          <cell r="GN110">
            <v>0</v>
          </cell>
          <cell r="GO110">
            <v>0</v>
          </cell>
          <cell r="GP110">
            <v>0</v>
          </cell>
          <cell r="GQ110">
            <v>0</v>
          </cell>
          <cell r="GR110">
            <v>0</v>
          </cell>
          <cell r="GS110">
            <v>0</v>
          </cell>
          <cell r="GT110">
            <v>0</v>
          </cell>
          <cell r="GU110">
            <v>0</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0</v>
          </cell>
          <cell r="ID110">
            <v>0</v>
          </cell>
          <cell r="IE110">
            <v>0</v>
          </cell>
          <cell r="IF110">
            <v>0</v>
          </cell>
          <cell r="IG110">
            <v>0</v>
          </cell>
          <cell r="IH110">
            <v>0</v>
          </cell>
          <cell r="II110">
            <v>0</v>
          </cell>
          <cell r="IJ110">
            <v>0</v>
          </cell>
          <cell r="IK110">
            <v>0</v>
          </cell>
          <cell r="IL110">
            <v>0</v>
          </cell>
          <cell r="IM110">
            <v>0</v>
          </cell>
          <cell r="IN110">
            <v>0</v>
          </cell>
          <cell r="IO110">
            <v>0</v>
          </cell>
          <cell r="IP110">
            <v>0</v>
          </cell>
          <cell r="IQ110">
            <v>0</v>
          </cell>
          <cell r="IR110">
            <v>0</v>
          </cell>
          <cell r="IS110">
            <v>0</v>
          </cell>
          <cell r="IT110">
            <v>0</v>
          </cell>
          <cell r="IU110">
            <v>0</v>
          </cell>
          <cell r="IV110">
            <v>0</v>
          </cell>
          <cell r="IW110">
            <v>0</v>
          </cell>
          <cell r="IX110">
            <v>0</v>
          </cell>
          <cell r="IY110">
            <v>0</v>
          </cell>
          <cell r="IZ110">
            <v>0</v>
          </cell>
          <cell r="JA110">
            <v>0</v>
          </cell>
          <cell r="JB110">
            <v>0</v>
          </cell>
          <cell r="JC110">
            <v>0</v>
          </cell>
          <cell r="JD110">
            <v>0</v>
          </cell>
          <cell r="JE110">
            <v>0</v>
          </cell>
          <cell r="JF110">
            <v>0</v>
          </cell>
          <cell r="JG110">
            <v>0</v>
          </cell>
          <cell r="JH110">
            <v>0</v>
          </cell>
          <cell r="JI110">
            <v>0</v>
          </cell>
          <cell r="JJ110">
            <v>0</v>
          </cell>
          <cell r="JK110">
            <v>0</v>
          </cell>
          <cell r="JL110">
            <v>0</v>
          </cell>
          <cell r="JM110">
            <v>0</v>
          </cell>
          <cell r="JN110">
            <v>0</v>
          </cell>
          <cell r="JO110">
            <v>0</v>
          </cell>
          <cell r="JP110">
            <v>0</v>
          </cell>
          <cell r="JQ110">
            <v>0</v>
          </cell>
          <cell r="JR110">
            <v>0</v>
          </cell>
          <cell r="JS110">
            <v>0</v>
          </cell>
          <cell r="JT110">
            <v>0</v>
          </cell>
          <cell r="JU110">
            <v>0</v>
          </cell>
          <cell r="JV110">
            <v>0</v>
          </cell>
          <cell r="JW110">
            <v>0</v>
          </cell>
          <cell r="JX110">
            <v>0</v>
          </cell>
          <cell r="JY110">
            <v>0</v>
          </cell>
          <cell r="JZ110">
            <v>0</v>
          </cell>
          <cell r="KA110">
            <v>0</v>
          </cell>
          <cell r="KB110">
            <v>0</v>
          </cell>
          <cell r="KC110">
            <v>0</v>
          </cell>
          <cell r="KD110">
            <v>0</v>
          </cell>
          <cell r="KE110">
            <v>0</v>
          </cell>
          <cell r="KF110">
            <v>0</v>
          </cell>
          <cell r="KG110">
            <v>0</v>
          </cell>
          <cell r="KH110">
            <v>0</v>
          </cell>
          <cell r="KI110">
            <v>0</v>
          </cell>
          <cell r="KJ110">
            <v>0</v>
          </cell>
          <cell r="KK110">
            <v>0</v>
          </cell>
          <cell r="KL110">
            <v>0</v>
          </cell>
          <cell r="KM110">
            <v>0</v>
          </cell>
          <cell r="KN110">
            <v>0</v>
          </cell>
          <cell r="KO110">
            <v>0</v>
          </cell>
          <cell r="KP110">
            <v>0</v>
          </cell>
          <cell r="KQ110">
            <v>0</v>
          </cell>
          <cell r="KR110">
            <v>0</v>
          </cell>
          <cell r="KS110">
            <v>0</v>
          </cell>
          <cell r="KT110">
            <v>0</v>
          </cell>
          <cell r="KU110">
            <v>0</v>
          </cell>
          <cell r="KV110">
            <v>0</v>
          </cell>
          <cell r="KW110">
            <v>0</v>
          </cell>
          <cell r="KX110">
            <v>0</v>
          </cell>
          <cell r="KY110">
            <v>0</v>
          </cell>
          <cell r="KZ110">
            <v>0</v>
          </cell>
          <cell r="LA110">
            <v>0</v>
          </cell>
          <cell r="LB110">
            <v>0</v>
          </cell>
          <cell r="LC110">
            <v>0</v>
          </cell>
          <cell r="LD110">
            <v>0</v>
          </cell>
          <cell r="LE110">
            <v>0</v>
          </cell>
          <cell r="LF110">
            <v>0</v>
          </cell>
          <cell r="LG110">
            <v>0</v>
          </cell>
          <cell r="LH110">
            <v>0</v>
          </cell>
          <cell r="LI110">
            <v>0</v>
          </cell>
          <cell r="LJ110">
            <v>0</v>
          </cell>
          <cell r="LK110">
            <v>0</v>
          </cell>
          <cell r="LL110">
            <v>0</v>
          </cell>
          <cell r="LQ110">
            <v>0</v>
          </cell>
          <cell r="LR110">
            <v>0</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v>2020</v>
          </cell>
          <cell r="OM110">
            <v>2022</v>
          </cell>
          <cell r="ON110">
            <v>2023</v>
          </cell>
          <cell r="OO110">
            <v>2023</v>
          </cell>
          <cell r="OP110" t="str">
            <v>п</v>
          </cell>
          <cell r="OR110" t="str">
            <v>нд</v>
          </cell>
          <cell r="OT110">
            <v>6.8548560000000007</v>
          </cell>
        </row>
        <row r="111">
          <cell r="A111" t="str">
            <v>K_Che307</v>
          </cell>
          <cell r="B111" t="str">
            <v>1.1.6</v>
          </cell>
          <cell r="C111" t="str">
            <v>Проведение предпроектного обследования и разработка проектно-сметной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2020-2024 годы</v>
          </cell>
          <cell r="D111" t="str">
            <v>K_Che307</v>
          </cell>
          <cell r="E111">
            <v>0.85262400799999982</v>
          </cell>
          <cell r="H111">
            <v>0.85262400999999988</v>
          </cell>
          <cell r="J111">
            <v>0.55383041799999988</v>
          </cell>
          <cell r="K111">
            <v>4.2631187999999876E-2</v>
          </cell>
          <cell r="L111">
            <v>0.51119923</v>
          </cell>
          <cell r="M111">
            <v>0</v>
          </cell>
          <cell r="N111">
            <v>0</v>
          </cell>
          <cell r="O111">
            <v>0</v>
          </cell>
          <cell r="P111">
            <v>0</v>
          </cell>
          <cell r="Q111">
            <v>0.51119923</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4.2631189999999902E-2</v>
          </cell>
          <cell r="BH111">
            <v>0</v>
          </cell>
          <cell r="BI111">
            <v>0</v>
          </cell>
          <cell r="BJ111">
            <v>0</v>
          </cell>
          <cell r="BK111">
            <v>0</v>
          </cell>
          <cell r="BL111">
            <v>4.2631189999999902E-2</v>
          </cell>
          <cell r="BM111">
            <v>0</v>
          </cell>
          <cell r="BN111">
            <v>0</v>
          </cell>
          <cell r="BO111">
            <v>0</v>
          </cell>
          <cell r="BP111">
            <v>0</v>
          </cell>
          <cell r="BQ111">
            <v>0</v>
          </cell>
          <cell r="BR111">
            <v>0</v>
          </cell>
          <cell r="BS111">
            <v>4.2631189999999902E-2</v>
          </cell>
          <cell r="BT111">
            <v>0</v>
          </cell>
          <cell r="BU111">
            <v>0</v>
          </cell>
          <cell r="BV111">
            <v>0</v>
          </cell>
          <cell r="BW111">
            <v>0</v>
          </cell>
          <cell r="BX111">
            <v>4.2631189999999902E-2</v>
          </cell>
          <cell r="BY111">
            <v>0</v>
          </cell>
          <cell r="BZ111">
            <v>0</v>
          </cell>
          <cell r="CA111">
            <v>0</v>
          </cell>
          <cell r="CB111">
            <v>0</v>
          </cell>
          <cell r="CC111">
            <v>0</v>
          </cell>
          <cell r="CD111">
            <v>0</v>
          </cell>
          <cell r="CE111">
            <v>0</v>
          </cell>
          <cell r="CF111">
            <v>0</v>
          </cell>
          <cell r="CG111">
            <v>0</v>
          </cell>
          <cell r="CH111">
            <v>0</v>
          </cell>
          <cell r="CI111">
            <v>0</v>
          </cell>
          <cell r="CJ111">
            <v>0</v>
          </cell>
          <cell r="CK111">
            <v>4.2631189999999902E-2</v>
          </cell>
          <cell r="CL111">
            <v>0</v>
          </cell>
          <cell r="CM111">
            <v>0</v>
          </cell>
          <cell r="CN111">
            <v>0</v>
          </cell>
          <cell r="CO111">
            <v>0</v>
          </cell>
          <cell r="CP111">
            <v>4.2631189999999902E-2</v>
          </cell>
          <cell r="CQ111" t="str">
            <v/>
          </cell>
          <cell r="CR111" t="str">
            <v/>
          </cell>
          <cell r="CS111" t="str">
            <v/>
          </cell>
          <cell r="CT111" t="str">
            <v/>
          </cell>
          <cell r="CU111">
            <v>0</v>
          </cell>
          <cell r="CX111">
            <v>0.71051999999999993</v>
          </cell>
          <cell r="CY111">
            <v>0.71051999999999993</v>
          </cell>
          <cell r="CZ111">
            <v>0</v>
          </cell>
          <cell r="DA111">
            <v>0</v>
          </cell>
          <cell r="DB111">
            <v>0</v>
          </cell>
          <cell r="DE111">
            <v>0.71051999999999993</v>
          </cell>
          <cell r="DG111">
            <v>0.11147673999999999</v>
          </cell>
          <cell r="DH111">
            <v>0</v>
          </cell>
          <cell r="DI111">
            <v>0.11147673999999999</v>
          </cell>
          <cell r="DJ111">
            <v>0.11147673999999999</v>
          </cell>
          <cell r="DK111">
            <v>0</v>
          </cell>
          <cell r="DL111">
            <v>0</v>
          </cell>
          <cell r="DM111">
            <v>0</v>
          </cell>
          <cell r="DN111">
            <v>0</v>
          </cell>
          <cell r="DS111">
            <v>0</v>
          </cell>
          <cell r="DT111">
            <v>0</v>
          </cell>
          <cell r="DU111">
            <v>0</v>
          </cell>
          <cell r="DV111">
            <v>0</v>
          </cell>
          <cell r="DW111">
            <v>0</v>
          </cell>
          <cell r="DX111" t="str">
            <v/>
          </cell>
          <cell r="DY111" t="str">
            <v/>
          </cell>
          <cell r="DZ111" t="str">
            <v/>
          </cell>
          <cell r="EA111" t="str">
            <v/>
          </cell>
          <cell r="EB111">
            <v>0</v>
          </cell>
          <cell r="EC111">
            <v>0</v>
          </cell>
          <cell r="ED111">
            <v>0</v>
          </cell>
          <cell r="EE111">
            <v>0</v>
          </cell>
          <cell r="EF111">
            <v>0</v>
          </cell>
          <cell r="EG111">
            <v>0</v>
          </cell>
          <cell r="EH111">
            <v>0</v>
          </cell>
          <cell r="EI111">
            <v>0</v>
          </cell>
          <cell r="EJ111">
            <v>0</v>
          </cell>
          <cell r="EK111">
            <v>0</v>
          </cell>
          <cell r="EL111">
            <v>0</v>
          </cell>
          <cell r="EM111">
            <v>0</v>
          </cell>
          <cell r="EN111">
            <v>0</v>
          </cell>
          <cell r="EO111">
            <v>0</v>
          </cell>
          <cell r="EP111">
            <v>0</v>
          </cell>
          <cell r="EQ111">
            <v>0</v>
          </cell>
          <cell r="ER111">
            <v>0</v>
          </cell>
          <cell r="ES111">
            <v>0</v>
          </cell>
          <cell r="ET111">
            <v>0</v>
          </cell>
          <cell r="EU111">
            <v>0</v>
          </cell>
          <cell r="EV111">
            <v>0</v>
          </cell>
          <cell r="EW111">
            <v>0</v>
          </cell>
          <cell r="EX111">
            <v>0</v>
          </cell>
          <cell r="EY111">
            <v>0</v>
          </cell>
          <cell r="EZ111">
            <v>0</v>
          </cell>
          <cell r="FA111">
            <v>0</v>
          </cell>
          <cell r="FB111">
            <v>0</v>
          </cell>
          <cell r="FC111">
            <v>0</v>
          </cell>
          <cell r="FD111">
            <v>0</v>
          </cell>
          <cell r="FE111">
            <v>0</v>
          </cell>
          <cell r="FF111">
            <v>0</v>
          </cell>
          <cell r="FG111" t="str">
            <v/>
          </cell>
          <cell r="FH111" t="str">
            <v/>
          </cell>
          <cell r="FI111" t="str">
            <v/>
          </cell>
          <cell r="FJ111" t="str">
            <v/>
          </cell>
          <cell r="FK111">
            <v>0</v>
          </cell>
          <cell r="FN111">
            <v>0.71051999999999993</v>
          </cell>
          <cell r="FO111">
            <v>0</v>
          </cell>
          <cell r="FP111">
            <v>0</v>
          </cell>
          <cell r="FQ111">
            <v>0</v>
          </cell>
          <cell r="FR111">
            <v>0</v>
          </cell>
          <cell r="FS111">
            <v>0</v>
          </cell>
          <cell r="FT111">
            <v>0</v>
          </cell>
          <cell r="FU111">
            <v>0</v>
          </cell>
          <cell r="FV111">
            <v>1</v>
          </cell>
          <cell r="FW111">
            <v>0</v>
          </cell>
          <cell r="FX111">
            <v>1</v>
          </cell>
          <cell r="FZ111">
            <v>0</v>
          </cell>
          <cell r="GA111">
            <v>0</v>
          </cell>
          <cell r="GB111">
            <v>0</v>
          </cell>
          <cell r="GC111">
            <v>0</v>
          </cell>
          <cell r="GD111">
            <v>0</v>
          </cell>
          <cell r="GE111">
            <v>0</v>
          </cell>
          <cell r="GF111">
            <v>0</v>
          </cell>
          <cell r="GG111">
            <v>0</v>
          </cell>
          <cell r="GH111">
            <v>0</v>
          </cell>
          <cell r="GI111">
            <v>0</v>
          </cell>
          <cell r="GJ111">
            <v>0</v>
          </cell>
          <cell r="GK111">
            <v>0</v>
          </cell>
          <cell r="GL111">
            <v>0</v>
          </cell>
          <cell r="GM111">
            <v>0</v>
          </cell>
          <cell r="GN111">
            <v>0</v>
          </cell>
          <cell r="GO111">
            <v>0</v>
          </cell>
          <cell r="GP111">
            <v>0</v>
          </cell>
          <cell r="GQ111">
            <v>0</v>
          </cell>
          <cell r="GR111">
            <v>0</v>
          </cell>
          <cell r="GS111">
            <v>0</v>
          </cell>
          <cell r="GT111">
            <v>0</v>
          </cell>
          <cell r="GU111">
            <v>0</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0</v>
          </cell>
          <cell r="ID111">
            <v>0</v>
          </cell>
          <cell r="IE111">
            <v>0</v>
          </cell>
          <cell r="IF111">
            <v>0</v>
          </cell>
          <cell r="IG111">
            <v>0</v>
          </cell>
          <cell r="IH111">
            <v>0</v>
          </cell>
          <cell r="II111">
            <v>0</v>
          </cell>
          <cell r="IJ111">
            <v>0</v>
          </cell>
          <cell r="IK111">
            <v>0</v>
          </cell>
          <cell r="IL111">
            <v>0</v>
          </cell>
          <cell r="IM111">
            <v>0</v>
          </cell>
          <cell r="IN111">
            <v>0</v>
          </cell>
          <cell r="IO111">
            <v>0</v>
          </cell>
          <cell r="IP111">
            <v>0</v>
          </cell>
          <cell r="IQ111">
            <v>0</v>
          </cell>
          <cell r="IR111">
            <v>0</v>
          </cell>
          <cell r="IS111">
            <v>0</v>
          </cell>
          <cell r="IT111">
            <v>0</v>
          </cell>
          <cell r="IU111">
            <v>0</v>
          </cell>
          <cell r="IV111">
            <v>0</v>
          </cell>
          <cell r="IW111">
            <v>0</v>
          </cell>
          <cell r="IX111">
            <v>0</v>
          </cell>
          <cell r="IY111">
            <v>0</v>
          </cell>
          <cell r="IZ111">
            <v>0</v>
          </cell>
          <cell r="JA111">
            <v>0</v>
          </cell>
          <cell r="JB111">
            <v>0</v>
          </cell>
          <cell r="JC111">
            <v>0</v>
          </cell>
          <cell r="JD111">
            <v>0</v>
          </cell>
          <cell r="JE111">
            <v>0</v>
          </cell>
          <cell r="JF111">
            <v>0</v>
          </cell>
          <cell r="JG111">
            <v>0</v>
          </cell>
          <cell r="JH111">
            <v>0</v>
          </cell>
          <cell r="JI111">
            <v>0</v>
          </cell>
          <cell r="JJ111">
            <v>0</v>
          </cell>
          <cell r="JK111">
            <v>0</v>
          </cell>
          <cell r="JL111">
            <v>0</v>
          </cell>
          <cell r="JM111">
            <v>0</v>
          </cell>
          <cell r="JN111">
            <v>0</v>
          </cell>
          <cell r="JO111">
            <v>0</v>
          </cell>
          <cell r="JP111">
            <v>0</v>
          </cell>
          <cell r="JQ111">
            <v>0</v>
          </cell>
          <cell r="JR111">
            <v>0</v>
          </cell>
          <cell r="JS111">
            <v>0</v>
          </cell>
          <cell r="JT111">
            <v>0</v>
          </cell>
          <cell r="JU111">
            <v>0</v>
          </cell>
          <cell r="JV111">
            <v>0</v>
          </cell>
          <cell r="JW111">
            <v>0</v>
          </cell>
          <cell r="JX111">
            <v>0</v>
          </cell>
          <cell r="JY111">
            <v>0</v>
          </cell>
          <cell r="JZ111">
            <v>0</v>
          </cell>
          <cell r="KA111">
            <v>0</v>
          </cell>
          <cell r="KB111">
            <v>0</v>
          </cell>
          <cell r="KC111">
            <v>0</v>
          </cell>
          <cell r="KD111">
            <v>0</v>
          </cell>
          <cell r="KE111">
            <v>0</v>
          </cell>
          <cell r="KF111">
            <v>0</v>
          </cell>
          <cell r="KG111">
            <v>0</v>
          </cell>
          <cell r="KH111">
            <v>0</v>
          </cell>
          <cell r="KI111">
            <v>0</v>
          </cell>
          <cell r="KJ111">
            <v>0</v>
          </cell>
          <cell r="KK111">
            <v>0</v>
          </cell>
          <cell r="KL111">
            <v>0</v>
          </cell>
          <cell r="KM111">
            <v>0</v>
          </cell>
          <cell r="KN111">
            <v>0</v>
          </cell>
          <cell r="KO111">
            <v>0</v>
          </cell>
          <cell r="KP111">
            <v>0</v>
          </cell>
          <cell r="KQ111">
            <v>0</v>
          </cell>
          <cell r="KR111">
            <v>0</v>
          </cell>
          <cell r="KS111">
            <v>0</v>
          </cell>
          <cell r="KT111">
            <v>0</v>
          </cell>
          <cell r="KU111">
            <v>0</v>
          </cell>
          <cell r="KV111">
            <v>0</v>
          </cell>
          <cell r="KW111">
            <v>0</v>
          </cell>
          <cell r="KX111">
            <v>0</v>
          </cell>
          <cell r="KY111">
            <v>0</v>
          </cell>
          <cell r="KZ111">
            <v>0</v>
          </cell>
          <cell r="LA111">
            <v>0</v>
          </cell>
          <cell r="LB111">
            <v>0</v>
          </cell>
          <cell r="LC111">
            <v>0</v>
          </cell>
          <cell r="LD111">
            <v>0</v>
          </cell>
          <cell r="LE111">
            <v>0</v>
          </cell>
          <cell r="LF111">
            <v>0</v>
          </cell>
          <cell r="LG111">
            <v>0</v>
          </cell>
          <cell r="LH111">
            <v>0</v>
          </cell>
          <cell r="LI111">
            <v>0</v>
          </cell>
          <cell r="LJ111">
            <v>0</v>
          </cell>
          <cell r="LK111">
            <v>0</v>
          </cell>
          <cell r="LL111">
            <v>0</v>
          </cell>
          <cell r="LQ111">
            <v>0</v>
          </cell>
          <cell r="LR111">
            <v>0</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v>2020</v>
          </cell>
          <cell r="OM111">
            <v>2022</v>
          </cell>
          <cell r="ON111">
            <v>2022</v>
          </cell>
          <cell r="OO111">
            <v>2022</v>
          </cell>
          <cell r="OP111">
            <v>0</v>
          </cell>
          <cell r="OR111" t="str">
            <v>нд</v>
          </cell>
          <cell r="OT111">
            <v>0.85262400799999982</v>
          </cell>
        </row>
        <row r="112">
          <cell r="A112" t="str">
            <v>K_Che308</v>
          </cell>
          <cell r="B112" t="str">
            <v>1.1.6</v>
          </cell>
          <cell r="C112" t="str">
            <v>Проведение предпроектного обследования и разработка проектно-сметной документации по реконструкции ПС 35 кВ Итум-Кале в рамках программы модернизации и повышения надежности электросетевого комплекса Чеченской Республики на 2020-2024 годы</v>
          </cell>
          <cell r="D112" t="str">
            <v>K_Che308</v>
          </cell>
          <cell r="E112">
            <v>7.790003994000001</v>
          </cell>
          <cell r="H112">
            <v>7.7900039899999998</v>
          </cell>
          <cell r="J112">
            <v>6.7744278740000006</v>
          </cell>
          <cell r="K112">
            <v>5.1390616140000009</v>
          </cell>
          <cell r="L112">
            <v>1.6353662600000001</v>
          </cell>
          <cell r="M112">
            <v>0</v>
          </cell>
          <cell r="N112">
            <v>0</v>
          </cell>
          <cell r="O112">
            <v>0</v>
          </cell>
          <cell r="P112">
            <v>0</v>
          </cell>
          <cell r="Q112">
            <v>1.6353662600000001</v>
          </cell>
          <cell r="R112">
            <v>4.6473817879218009</v>
          </cell>
          <cell r="S112">
            <v>0</v>
          </cell>
          <cell r="T112">
            <v>0</v>
          </cell>
          <cell r="U112">
            <v>0</v>
          </cell>
          <cell r="V112">
            <v>0</v>
          </cell>
          <cell r="W112">
            <v>4.6473817879218009</v>
          </cell>
          <cell r="X112">
            <v>4.6473817879218009</v>
          </cell>
          <cell r="Y112">
            <v>0</v>
          </cell>
          <cell r="Z112">
            <v>0</v>
          </cell>
          <cell r="AA112">
            <v>0</v>
          </cell>
          <cell r="AB112">
            <v>0</v>
          </cell>
          <cell r="AC112">
            <v>4.6473817879218009</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1</v>
          </cell>
          <cell r="BC112" t="str">
            <v/>
          </cell>
          <cell r="BD112" t="str">
            <v/>
          </cell>
          <cell r="BE112" t="str">
            <v/>
          </cell>
          <cell r="BF112" t="str">
            <v>1</v>
          </cell>
          <cell r="BG112">
            <v>5.1390616099999997</v>
          </cell>
          <cell r="BH112">
            <v>0</v>
          </cell>
          <cell r="BI112">
            <v>0</v>
          </cell>
          <cell r="BJ112">
            <v>0</v>
          </cell>
          <cell r="BK112">
            <v>0</v>
          </cell>
          <cell r="BL112">
            <v>5.1390616099999997</v>
          </cell>
          <cell r="BM112">
            <v>0</v>
          </cell>
          <cell r="BN112">
            <v>0</v>
          </cell>
          <cell r="BO112">
            <v>0</v>
          </cell>
          <cell r="BP112">
            <v>0</v>
          </cell>
          <cell r="BQ112">
            <v>0</v>
          </cell>
          <cell r="BR112">
            <v>0</v>
          </cell>
          <cell r="BS112">
            <v>5.1390616099999997</v>
          </cell>
          <cell r="BT112">
            <v>0</v>
          </cell>
          <cell r="BU112">
            <v>0</v>
          </cell>
          <cell r="BV112">
            <v>0</v>
          </cell>
          <cell r="BW112">
            <v>0</v>
          </cell>
          <cell r="BX112">
            <v>5.1390616099999997</v>
          </cell>
          <cell r="BY112">
            <v>0</v>
          </cell>
          <cell r="BZ112">
            <v>0</v>
          </cell>
          <cell r="CA112">
            <v>0</v>
          </cell>
          <cell r="CB112">
            <v>0</v>
          </cell>
          <cell r="CC112">
            <v>0</v>
          </cell>
          <cell r="CD112">
            <v>0</v>
          </cell>
          <cell r="CE112">
            <v>0</v>
          </cell>
          <cell r="CF112">
            <v>0</v>
          </cell>
          <cell r="CG112">
            <v>0</v>
          </cell>
          <cell r="CH112">
            <v>0</v>
          </cell>
          <cell r="CI112">
            <v>0</v>
          </cell>
          <cell r="CJ112">
            <v>0</v>
          </cell>
          <cell r="CK112">
            <v>5.1390616099999997</v>
          </cell>
          <cell r="CL112">
            <v>0</v>
          </cell>
          <cell r="CM112">
            <v>0</v>
          </cell>
          <cell r="CN112">
            <v>0</v>
          </cell>
          <cell r="CO112">
            <v>0</v>
          </cell>
          <cell r="CP112">
            <v>5.1390616099999997</v>
          </cell>
          <cell r="CQ112" t="str">
            <v/>
          </cell>
          <cell r="CR112" t="str">
            <v/>
          </cell>
          <cell r="CS112" t="str">
            <v/>
          </cell>
          <cell r="CT112" t="str">
            <v/>
          </cell>
          <cell r="CU112">
            <v>0</v>
          </cell>
          <cell r="CX112">
            <v>6.4916700000000001</v>
          </cell>
          <cell r="CY112">
            <v>6.4916700000000001</v>
          </cell>
          <cell r="CZ112">
            <v>0</v>
          </cell>
          <cell r="DA112">
            <v>0</v>
          </cell>
          <cell r="DB112">
            <v>0</v>
          </cell>
          <cell r="DE112">
            <v>6.4916699999999992</v>
          </cell>
          <cell r="DG112">
            <v>3.0930259200000005</v>
          </cell>
          <cell r="DH112">
            <v>3.0930259200000005</v>
          </cell>
          <cell r="DI112">
            <v>0</v>
          </cell>
          <cell r="DJ112">
            <v>0</v>
          </cell>
          <cell r="DK112">
            <v>0</v>
          </cell>
          <cell r="DL112">
            <v>0</v>
          </cell>
          <cell r="DM112">
            <v>0</v>
          </cell>
          <cell r="DN112">
            <v>0</v>
          </cell>
          <cell r="DS112">
            <v>0</v>
          </cell>
          <cell r="DT112">
            <v>0</v>
          </cell>
          <cell r="DU112">
            <v>0</v>
          </cell>
          <cell r="DV112">
            <v>0</v>
          </cell>
          <cell r="DW112">
            <v>0</v>
          </cell>
          <cell r="DX112" t="str">
            <v/>
          </cell>
          <cell r="DY112" t="str">
            <v/>
          </cell>
          <cell r="DZ112" t="str">
            <v/>
          </cell>
          <cell r="EA112" t="str">
            <v/>
          </cell>
          <cell r="EB112">
            <v>0</v>
          </cell>
          <cell r="EC112">
            <v>3.0930259200000001</v>
          </cell>
          <cell r="ED112">
            <v>3.0930259200000001</v>
          </cell>
          <cell r="EE112">
            <v>0</v>
          </cell>
          <cell r="EF112">
            <v>0</v>
          </cell>
          <cell r="EG112">
            <v>0</v>
          </cell>
          <cell r="EH112">
            <v>0</v>
          </cell>
          <cell r="EI112">
            <v>0</v>
          </cell>
          <cell r="EJ112">
            <v>0</v>
          </cell>
          <cell r="EK112">
            <v>0</v>
          </cell>
          <cell r="EL112">
            <v>0</v>
          </cell>
          <cell r="EM112">
            <v>3.0930259200000001</v>
          </cell>
          <cell r="EN112">
            <v>3.0930259200000001</v>
          </cell>
          <cell r="EO112">
            <v>0</v>
          </cell>
          <cell r="EP112">
            <v>0</v>
          </cell>
          <cell r="EQ112">
            <v>0</v>
          </cell>
          <cell r="ER112">
            <v>3.0930259200000001</v>
          </cell>
          <cell r="ES112">
            <v>0</v>
          </cell>
          <cell r="ET112">
            <v>0</v>
          </cell>
          <cell r="EU112">
            <v>0</v>
          </cell>
          <cell r="EV112">
            <v>0</v>
          </cell>
          <cell r="EW112">
            <v>0</v>
          </cell>
          <cell r="EX112">
            <v>0</v>
          </cell>
          <cell r="EY112">
            <v>0</v>
          </cell>
          <cell r="EZ112">
            <v>0</v>
          </cell>
          <cell r="FA112">
            <v>0</v>
          </cell>
          <cell r="FB112">
            <v>3.0930259200000001</v>
          </cell>
          <cell r="FC112">
            <v>3.0930259200000001</v>
          </cell>
          <cell r="FD112">
            <v>0</v>
          </cell>
          <cell r="FE112">
            <v>0</v>
          </cell>
          <cell r="FF112">
            <v>0</v>
          </cell>
          <cell r="FG112" t="str">
            <v/>
          </cell>
          <cell r="FH112" t="str">
            <v/>
          </cell>
          <cell r="FI112" t="str">
            <v/>
          </cell>
          <cell r="FJ112" t="str">
            <v/>
          </cell>
          <cell r="FK112">
            <v>0</v>
          </cell>
          <cell r="FN112">
            <v>6.4916700000000001</v>
          </cell>
          <cell r="FO112">
            <v>0</v>
          </cell>
          <cell r="FP112">
            <v>0</v>
          </cell>
          <cell r="FQ112">
            <v>0</v>
          </cell>
          <cell r="FR112">
            <v>0</v>
          </cell>
          <cell r="FS112">
            <v>0</v>
          </cell>
          <cell r="FT112">
            <v>0</v>
          </cell>
          <cell r="FU112">
            <v>0</v>
          </cell>
          <cell r="FV112">
            <v>1</v>
          </cell>
          <cell r="FW112">
            <v>0</v>
          </cell>
          <cell r="FX112">
            <v>1</v>
          </cell>
          <cell r="FZ112">
            <v>0</v>
          </cell>
          <cell r="GA112">
            <v>0</v>
          </cell>
          <cell r="GB112">
            <v>0</v>
          </cell>
          <cell r="GC112">
            <v>0</v>
          </cell>
          <cell r="GD112">
            <v>0</v>
          </cell>
          <cell r="GE112">
            <v>0</v>
          </cell>
          <cell r="GF112">
            <v>0</v>
          </cell>
          <cell r="GG112">
            <v>0</v>
          </cell>
          <cell r="GH112">
            <v>0</v>
          </cell>
          <cell r="GI112">
            <v>0</v>
          </cell>
          <cell r="GJ112">
            <v>0</v>
          </cell>
          <cell r="GK112">
            <v>0</v>
          </cell>
          <cell r="GL112">
            <v>0</v>
          </cell>
          <cell r="GM112">
            <v>0</v>
          </cell>
          <cell r="GN112">
            <v>0</v>
          </cell>
          <cell r="GO112">
            <v>0</v>
          </cell>
          <cell r="GP112">
            <v>0</v>
          </cell>
          <cell r="GQ112">
            <v>0</v>
          </cell>
          <cell r="GR112">
            <v>0</v>
          </cell>
          <cell r="GS112">
            <v>0</v>
          </cell>
          <cell r="GT112">
            <v>0</v>
          </cell>
          <cell r="GU112">
            <v>0</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0</v>
          </cell>
          <cell r="ID112">
            <v>0</v>
          </cell>
          <cell r="IE112">
            <v>0</v>
          </cell>
          <cell r="IF112">
            <v>0</v>
          </cell>
          <cell r="IG112">
            <v>0</v>
          </cell>
          <cell r="IH112">
            <v>0</v>
          </cell>
          <cell r="II112">
            <v>0</v>
          </cell>
          <cell r="IJ112">
            <v>0</v>
          </cell>
          <cell r="IK112">
            <v>0</v>
          </cell>
          <cell r="IL112">
            <v>0</v>
          </cell>
          <cell r="IM112">
            <v>0</v>
          </cell>
          <cell r="IN112">
            <v>0</v>
          </cell>
          <cell r="IO112">
            <v>0</v>
          </cell>
          <cell r="IP112">
            <v>0</v>
          </cell>
          <cell r="IQ112">
            <v>0</v>
          </cell>
          <cell r="IR112">
            <v>0</v>
          </cell>
          <cell r="IS112">
            <v>0</v>
          </cell>
          <cell r="IT112">
            <v>0</v>
          </cell>
          <cell r="IU112">
            <v>0</v>
          </cell>
          <cell r="IV112">
            <v>0</v>
          </cell>
          <cell r="IW112">
            <v>0</v>
          </cell>
          <cell r="IX112">
            <v>0</v>
          </cell>
          <cell r="IY112">
            <v>0</v>
          </cell>
          <cell r="IZ112">
            <v>0</v>
          </cell>
          <cell r="JA112">
            <v>0</v>
          </cell>
          <cell r="JB112">
            <v>0</v>
          </cell>
          <cell r="JC112">
            <v>0</v>
          </cell>
          <cell r="JD112">
            <v>0</v>
          </cell>
          <cell r="JE112">
            <v>0</v>
          </cell>
          <cell r="JF112">
            <v>0</v>
          </cell>
          <cell r="JG112">
            <v>0</v>
          </cell>
          <cell r="JH112">
            <v>0</v>
          </cell>
          <cell r="JI112">
            <v>0</v>
          </cell>
          <cell r="JJ112">
            <v>0</v>
          </cell>
          <cell r="JK112">
            <v>0</v>
          </cell>
          <cell r="JL112">
            <v>0</v>
          </cell>
          <cell r="JM112">
            <v>0</v>
          </cell>
          <cell r="JN112">
            <v>0</v>
          </cell>
          <cell r="JO112">
            <v>0</v>
          </cell>
          <cell r="JP112">
            <v>0</v>
          </cell>
          <cell r="JQ112">
            <v>0</v>
          </cell>
          <cell r="JR112">
            <v>0</v>
          </cell>
          <cell r="JS112">
            <v>0</v>
          </cell>
          <cell r="JT112">
            <v>0</v>
          </cell>
          <cell r="JU112">
            <v>0</v>
          </cell>
          <cell r="JV112">
            <v>0</v>
          </cell>
          <cell r="JW112">
            <v>0</v>
          </cell>
          <cell r="JX112">
            <v>0</v>
          </cell>
          <cell r="JY112">
            <v>0</v>
          </cell>
          <cell r="JZ112">
            <v>0</v>
          </cell>
          <cell r="KA112">
            <v>0</v>
          </cell>
          <cell r="KB112">
            <v>0</v>
          </cell>
          <cell r="KC112">
            <v>0</v>
          </cell>
          <cell r="KD112">
            <v>0</v>
          </cell>
          <cell r="KE112">
            <v>0</v>
          </cell>
          <cell r="KF112">
            <v>0</v>
          </cell>
          <cell r="KG112">
            <v>0</v>
          </cell>
          <cell r="KH112">
            <v>0</v>
          </cell>
          <cell r="KI112">
            <v>0</v>
          </cell>
          <cell r="KJ112">
            <v>0</v>
          </cell>
          <cell r="KK112">
            <v>0</v>
          </cell>
          <cell r="KL112">
            <v>0</v>
          </cell>
          <cell r="KM112">
            <v>0</v>
          </cell>
          <cell r="KN112">
            <v>0</v>
          </cell>
          <cell r="KO112">
            <v>0</v>
          </cell>
          <cell r="KP112">
            <v>0</v>
          </cell>
          <cell r="KQ112">
            <v>0</v>
          </cell>
          <cell r="KR112">
            <v>0</v>
          </cell>
          <cell r="KS112">
            <v>0</v>
          </cell>
          <cell r="KT112">
            <v>0</v>
          </cell>
          <cell r="KU112">
            <v>0</v>
          </cell>
          <cell r="KV112">
            <v>0</v>
          </cell>
          <cell r="KW112">
            <v>0</v>
          </cell>
          <cell r="KX112">
            <v>0</v>
          </cell>
          <cell r="KY112">
            <v>0</v>
          </cell>
          <cell r="KZ112">
            <v>0</v>
          </cell>
          <cell r="LA112">
            <v>0</v>
          </cell>
          <cell r="LB112">
            <v>0</v>
          </cell>
          <cell r="LC112">
            <v>0</v>
          </cell>
          <cell r="LD112">
            <v>0</v>
          </cell>
          <cell r="LE112">
            <v>0</v>
          </cell>
          <cell r="LF112">
            <v>0</v>
          </cell>
          <cell r="LG112">
            <v>0</v>
          </cell>
          <cell r="LH112">
            <v>0</v>
          </cell>
          <cell r="LI112">
            <v>0</v>
          </cell>
          <cell r="LJ112">
            <v>0</v>
          </cell>
          <cell r="LK112">
            <v>0</v>
          </cell>
          <cell r="LL112">
            <v>0</v>
          </cell>
          <cell r="LQ112">
            <v>0</v>
          </cell>
          <cell r="LR112">
            <v>0</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v>2020</v>
          </cell>
          <cell r="OM112">
            <v>2022</v>
          </cell>
          <cell r="ON112">
            <v>2023</v>
          </cell>
          <cell r="OO112">
            <v>2023</v>
          </cell>
          <cell r="OP112" t="str">
            <v>п</v>
          </cell>
          <cell r="OR112" t="str">
            <v>нд</v>
          </cell>
          <cell r="OT112">
            <v>7.790003994000001</v>
          </cell>
        </row>
        <row r="113">
          <cell r="A113" t="str">
            <v>K_Che309</v>
          </cell>
          <cell r="B113" t="str">
            <v>1.1.6</v>
          </cell>
          <cell r="C113" t="str">
            <v>Проведение предпроектного обследования и разработка проектно-сметной документации по реконструкции ПС 35 кВ Урус-Мартан в рамках программы модернизации и повышения надежности электросетевого комплекса Чеченской Республики на 2020-2024 годы</v>
          </cell>
          <cell r="D113" t="str">
            <v>K_Che309</v>
          </cell>
          <cell r="E113">
            <v>7.2699959960000005</v>
          </cell>
          <cell r="H113">
            <v>7.2699960000000008</v>
          </cell>
          <cell r="J113">
            <v>7.2699959960000005</v>
          </cell>
          <cell r="K113">
            <v>4.939202796</v>
          </cell>
          <cell r="L113">
            <v>2.3307932</v>
          </cell>
          <cell r="M113">
            <v>0</v>
          </cell>
          <cell r="N113">
            <v>0</v>
          </cell>
          <cell r="O113">
            <v>0</v>
          </cell>
          <cell r="P113">
            <v>0</v>
          </cell>
          <cell r="Q113">
            <v>2.3307932</v>
          </cell>
          <cell r="R113">
            <v>5.6230464718518638</v>
          </cell>
          <cell r="S113">
            <v>0</v>
          </cell>
          <cell r="T113">
            <v>0</v>
          </cell>
          <cell r="U113">
            <v>0</v>
          </cell>
          <cell r="V113">
            <v>0</v>
          </cell>
          <cell r="W113">
            <v>5.6230464718518638</v>
          </cell>
          <cell r="X113">
            <v>5.6230464718518638</v>
          </cell>
          <cell r="Y113">
            <v>0</v>
          </cell>
          <cell r="Z113">
            <v>0</v>
          </cell>
          <cell r="AA113">
            <v>0</v>
          </cell>
          <cell r="AB113">
            <v>0</v>
          </cell>
          <cell r="AC113">
            <v>5.6230464718518638</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v>1</v>
          </cell>
          <cell r="BC113" t="str">
            <v/>
          </cell>
          <cell r="BD113" t="str">
            <v/>
          </cell>
          <cell r="BE113" t="str">
            <v/>
          </cell>
          <cell r="BF113" t="str">
            <v>1</v>
          </cell>
          <cell r="BG113">
            <v>4.9392028000000003</v>
          </cell>
          <cell r="BH113">
            <v>0</v>
          </cell>
          <cell r="BI113">
            <v>0</v>
          </cell>
          <cell r="BJ113">
            <v>0</v>
          </cell>
          <cell r="BK113">
            <v>0</v>
          </cell>
          <cell r="BL113">
            <v>4.9392028000000003</v>
          </cell>
          <cell r="BM113">
            <v>0</v>
          </cell>
          <cell r="BN113">
            <v>0</v>
          </cell>
          <cell r="BO113">
            <v>0</v>
          </cell>
          <cell r="BP113">
            <v>0</v>
          </cell>
          <cell r="BQ113">
            <v>0</v>
          </cell>
          <cell r="BR113">
            <v>0</v>
          </cell>
          <cell r="BS113">
            <v>4.9392028000000003</v>
          </cell>
          <cell r="BT113">
            <v>0</v>
          </cell>
          <cell r="BU113">
            <v>0</v>
          </cell>
          <cell r="BV113">
            <v>0</v>
          </cell>
          <cell r="BW113">
            <v>0</v>
          </cell>
          <cell r="BX113">
            <v>4.9392028000000003</v>
          </cell>
          <cell r="BY113">
            <v>0</v>
          </cell>
          <cell r="BZ113">
            <v>0</v>
          </cell>
          <cell r="CA113">
            <v>0</v>
          </cell>
          <cell r="CB113">
            <v>0</v>
          </cell>
          <cell r="CC113">
            <v>0</v>
          </cell>
          <cell r="CD113">
            <v>0</v>
          </cell>
          <cell r="CE113">
            <v>0</v>
          </cell>
          <cell r="CF113">
            <v>0</v>
          </cell>
          <cell r="CG113">
            <v>0</v>
          </cell>
          <cell r="CH113">
            <v>0</v>
          </cell>
          <cell r="CI113">
            <v>0</v>
          </cell>
          <cell r="CJ113">
            <v>0</v>
          </cell>
          <cell r="CK113">
            <v>4.9392028000000003</v>
          </cell>
          <cell r="CL113">
            <v>0</v>
          </cell>
          <cell r="CM113">
            <v>0</v>
          </cell>
          <cell r="CN113">
            <v>0</v>
          </cell>
          <cell r="CO113">
            <v>0</v>
          </cell>
          <cell r="CP113">
            <v>4.9392028000000003</v>
          </cell>
          <cell r="CQ113" t="str">
            <v/>
          </cell>
          <cell r="CR113" t="str">
            <v/>
          </cell>
          <cell r="CS113" t="str">
            <v/>
          </cell>
          <cell r="CT113" t="str">
            <v/>
          </cell>
          <cell r="CU113">
            <v>0</v>
          </cell>
          <cell r="CX113">
            <v>6.0583299999999998</v>
          </cell>
          <cell r="CY113">
            <v>6.0583299999999998</v>
          </cell>
          <cell r="CZ113">
            <v>0</v>
          </cell>
          <cell r="DA113">
            <v>0</v>
          </cell>
          <cell r="DB113">
            <v>0</v>
          </cell>
          <cell r="DE113">
            <v>6.0583299999999998</v>
          </cell>
          <cell r="DG113">
            <v>4.9167370300000002</v>
          </cell>
          <cell r="DH113">
            <v>3.0701335899999997</v>
          </cell>
          <cell r="DI113">
            <v>1.84660344</v>
          </cell>
          <cell r="DJ113">
            <v>1.84660344</v>
          </cell>
          <cell r="DK113">
            <v>0</v>
          </cell>
          <cell r="DL113">
            <v>0</v>
          </cell>
          <cell r="DM113">
            <v>0</v>
          </cell>
          <cell r="DN113">
            <v>0</v>
          </cell>
          <cell r="DS113">
            <v>0</v>
          </cell>
          <cell r="DT113">
            <v>0</v>
          </cell>
          <cell r="DU113">
            <v>0</v>
          </cell>
          <cell r="DV113">
            <v>0</v>
          </cell>
          <cell r="DW113">
            <v>0</v>
          </cell>
          <cell r="DX113" t="str">
            <v/>
          </cell>
          <cell r="DY113">
            <v>2</v>
          </cell>
          <cell r="DZ113" t="str">
            <v/>
          </cell>
          <cell r="EA113" t="str">
            <v/>
          </cell>
          <cell r="EB113" t="str">
            <v>2</v>
          </cell>
          <cell r="EC113">
            <v>3.0701335899999997</v>
          </cell>
          <cell r="ED113">
            <v>3.0701335899999997</v>
          </cell>
          <cell r="EE113">
            <v>0</v>
          </cell>
          <cell r="EF113">
            <v>0</v>
          </cell>
          <cell r="EG113">
            <v>0</v>
          </cell>
          <cell r="EH113">
            <v>0</v>
          </cell>
          <cell r="EI113">
            <v>0</v>
          </cell>
          <cell r="EJ113">
            <v>0</v>
          </cell>
          <cell r="EK113">
            <v>0</v>
          </cell>
          <cell r="EL113">
            <v>0</v>
          </cell>
          <cell r="EM113">
            <v>3.0701335899999997</v>
          </cell>
          <cell r="EN113">
            <v>3.0701335899999997</v>
          </cell>
          <cell r="EO113">
            <v>0</v>
          </cell>
          <cell r="EP113">
            <v>0</v>
          </cell>
          <cell r="EQ113">
            <v>0</v>
          </cell>
          <cell r="ER113">
            <v>3.0701335899999997</v>
          </cell>
          <cell r="ES113">
            <v>0</v>
          </cell>
          <cell r="ET113">
            <v>0</v>
          </cell>
          <cell r="EU113">
            <v>0</v>
          </cell>
          <cell r="EV113">
            <v>0</v>
          </cell>
          <cell r="EW113">
            <v>0</v>
          </cell>
          <cell r="EX113">
            <v>0</v>
          </cell>
          <cell r="EY113">
            <v>0</v>
          </cell>
          <cell r="EZ113">
            <v>0</v>
          </cell>
          <cell r="FA113">
            <v>0</v>
          </cell>
          <cell r="FB113">
            <v>3.0701335899999997</v>
          </cell>
          <cell r="FC113">
            <v>3.0701335899999997</v>
          </cell>
          <cell r="FD113">
            <v>0</v>
          </cell>
          <cell r="FE113">
            <v>0</v>
          </cell>
          <cell r="FF113">
            <v>0</v>
          </cell>
          <cell r="FG113" t="str">
            <v/>
          </cell>
          <cell r="FH113" t="str">
            <v/>
          </cell>
          <cell r="FI113" t="str">
            <v/>
          </cell>
          <cell r="FJ113" t="str">
            <v/>
          </cell>
          <cell r="FK113">
            <v>0</v>
          </cell>
          <cell r="FN113">
            <v>6.0583299999999998</v>
          </cell>
          <cell r="FO113">
            <v>0</v>
          </cell>
          <cell r="FP113">
            <v>0</v>
          </cell>
          <cell r="FQ113">
            <v>0</v>
          </cell>
          <cell r="FR113">
            <v>0</v>
          </cell>
          <cell r="FS113">
            <v>0</v>
          </cell>
          <cell r="FT113">
            <v>0</v>
          </cell>
          <cell r="FU113">
            <v>0</v>
          </cell>
          <cell r="FV113">
            <v>1</v>
          </cell>
          <cell r="FW113">
            <v>0</v>
          </cell>
          <cell r="FX113">
            <v>1</v>
          </cell>
          <cell r="FZ113">
            <v>0</v>
          </cell>
          <cell r="GA113">
            <v>0</v>
          </cell>
          <cell r="GB113">
            <v>0</v>
          </cell>
          <cell r="GC113">
            <v>0</v>
          </cell>
          <cell r="GD113">
            <v>0</v>
          </cell>
          <cell r="GE113">
            <v>0</v>
          </cell>
          <cell r="GF113">
            <v>0</v>
          </cell>
          <cell r="GG113">
            <v>0</v>
          </cell>
          <cell r="GH113">
            <v>0</v>
          </cell>
          <cell r="GI113">
            <v>0</v>
          </cell>
          <cell r="GJ113">
            <v>0</v>
          </cell>
          <cell r="GK113">
            <v>0</v>
          </cell>
          <cell r="GL113">
            <v>0</v>
          </cell>
          <cell r="GM113">
            <v>0</v>
          </cell>
          <cell r="GN113">
            <v>0</v>
          </cell>
          <cell r="GO113">
            <v>0</v>
          </cell>
          <cell r="GP113">
            <v>0</v>
          </cell>
          <cell r="GQ113">
            <v>0</v>
          </cell>
          <cell r="GR113">
            <v>0</v>
          </cell>
          <cell r="GS113">
            <v>0</v>
          </cell>
          <cell r="GT113">
            <v>0</v>
          </cell>
          <cell r="GU113">
            <v>0</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0</v>
          </cell>
          <cell r="ID113">
            <v>0</v>
          </cell>
          <cell r="IE113">
            <v>0</v>
          </cell>
          <cell r="IF113">
            <v>0</v>
          </cell>
          <cell r="IG113">
            <v>0</v>
          </cell>
          <cell r="IH113">
            <v>0</v>
          </cell>
          <cell r="II113">
            <v>0</v>
          </cell>
          <cell r="IJ113">
            <v>0</v>
          </cell>
          <cell r="IK113">
            <v>0</v>
          </cell>
          <cell r="IL113">
            <v>0</v>
          </cell>
          <cell r="IM113">
            <v>0</v>
          </cell>
          <cell r="IN113">
            <v>0</v>
          </cell>
          <cell r="IO113">
            <v>0</v>
          </cell>
          <cell r="IP113">
            <v>0</v>
          </cell>
          <cell r="IQ113">
            <v>0</v>
          </cell>
          <cell r="IR113">
            <v>0</v>
          </cell>
          <cell r="IS113">
            <v>0</v>
          </cell>
          <cell r="IT113">
            <v>0</v>
          </cell>
          <cell r="IU113">
            <v>0</v>
          </cell>
          <cell r="IV113">
            <v>0</v>
          </cell>
          <cell r="IW113">
            <v>0</v>
          </cell>
          <cell r="IX113">
            <v>0</v>
          </cell>
          <cell r="IY113">
            <v>0</v>
          </cell>
          <cell r="IZ113">
            <v>0</v>
          </cell>
          <cell r="JA113">
            <v>0</v>
          </cell>
          <cell r="JB113">
            <v>0</v>
          </cell>
          <cell r="JC113">
            <v>0</v>
          </cell>
          <cell r="JD113">
            <v>0</v>
          </cell>
          <cell r="JE113">
            <v>0</v>
          </cell>
          <cell r="JF113">
            <v>0</v>
          </cell>
          <cell r="JG113">
            <v>0</v>
          </cell>
          <cell r="JH113">
            <v>0</v>
          </cell>
          <cell r="JI113">
            <v>0</v>
          </cell>
          <cell r="JJ113">
            <v>0</v>
          </cell>
          <cell r="JK113">
            <v>0</v>
          </cell>
          <cell r="JL113">
            <v>0</v>
          </cell>
          <cell r="JM113">
            <v>0</v>
          </cell>
          <cell r="JN113">
            <v>0</v>
          </cell>
          <cell r="JO113">
            <v>0</v>
          </cell>
          <cell r="JP113">
            <v>0</v>
          </cell>
          <cell r="JQ113">
            <v>0</v>
          </cell>
          <cell r="JR113">
            <v>0</v>
          </cell>
          <cell r="JS113">
            <v>0</v>
          </cell>
          <cell r="JT113">
            <v>0</v>
          </cell>
          <cell r="JU113">
            <v>0</v>
          </cell>
          <cell r="JV113">
            <v>0</v>
          </cell>
          <cell r="JW113">
            <v>0</v>
          </cell>
          <cell r="JX113">
            <v>0</v>
          </cell>
          <cell r="JY113">
            <v>0</v>
          </cell>
          <cell r="JZ113">
            <v>0</v>
          </cell>
          <cell r="KA113">
            <v>0</v>
          </cell>
          <cell r="KB113">
            <v>0</v>
          </cell>
          <cell r="KC113">
            <v>0</v>
          </cell>
          <cell r="KD113">
            <v>0</v>
          </cell>
          <cell r="KE113">
            <v>0</v>
          </cell>
          <cell r="KF113">
            <v>0</v>
          </cell>
          <cell r="KG113">
            <v>0</v>
          </cell>
          <cell r="KH113">
            <v>0</v>
          </cell>
          <cell r="KI113">
            <v>0</v>
          </cell>
          <cell r="KJ113">
            <v>0</v>
          </cell>
          <cell r="KK113">
            <v>0</v>
          </cell>
          <cell r="KL113">
            <v>0</v>
          </cell>
          <cell r="KM113">
            <v>0</v>
          </cell>
          <cell r="KN113">
            <v>0</v>
          </cell>
          <cell r="KO113">
            <v>0</v>
          </cell>
          <cell r="KP113">
            <v>0</v>
          </cell>
          <cell r="KQ113">
            <v>0</v>
          </cell>
          <cell r="KR113">
            <v>0</v>
          </cell>
          <cell r="KS113">
            <v>0</v>
          </cell>
          <cell r="KT113">
            <v>0</v>
          </cell>
          <cell r="KU113">
            <v>0</v>
          </cell>
          <cell r="KV113">
            <v>0</v>
          </cell>
          <cell r="KW113">
            <v>0</v>
          </cell>
          <cell r="KX113">
            <v>0</v>
          </cell>
          <cell r="KY113">
            <v>0</v>
          </cell>
          <cell r="KZ113">
            <v>0</v>
          </cell>
          <cell r="LA113">
            <v>0</v>
          </cell>
          <cell r="LB113">
            <v>0</v>
          </cell>
          <cell r="LC113">
            <v>0</v>
          </cell>
          <cell r="LD113">
            <v>0</v>
          </cell>
          <cell r="LE113">
            <v>0</v>
          </cell>
          <cell r="LF113">
            <v>0</v>
          </cell>
          <cell r="LG113">
            <v>0</v>
          </cell>
          <cell r="LH113">
            <v>0</v>
          </cell>
          <cell r="LI113">
            <v>0</v>
          </cell>
          <cell r="LJ113">
            <v>0</v>
          </cell>
          <cell r="LK113">
            <v>0</v>
          </cell>
          <cell r="LL113">
            <v>0</v>
          </cell>
          <cell r="LQ113">
            <v>0</v>
          </cell>
          <cell r="LR113">
            <v>0</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v>2021</v>
          </cell>
          <cell r="OM113">
            <v>2022</v>
          </cell>
          <cell r="ON113">
            <v>2023</v>
          </cell>
          <cell r="OO113">
            <v>2023</v>
          </cell>
          <cell r="OP113" t="str">
            <v>п</v>
          </cell>
          <cell r="OR113" t="str">
            <v>нд</v>
          </cell>
          <cell r="OT113">
            <v>7.2699959960000005</v>
          </cell>
        </row>
        <row r="114">
          <cell r="A114" t="str">
            <v>K_Che310</v>
          </cell>
          <cell r="B114" t="str">
            <v>1.1.6</v>
          </cell>
          <cell r="C114" t="str">
            <v xml:space="preserve">Проведение предпроектного обследования и разработка проектно-сметной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2020-2024 годы           </v>
          </cell>
          <cell r="D114" t="str">
            <v>K_Che310</v>
          </cell>
          <cell r="E114">
            <v>11.073587997999999</v>
          </cell>
          <cell r="H114">
            <v>11.073588000000001</v>
          </cell>
          <cell r="J114">
            <v>10.044942337999998</v>
          </cell>
          <cell r="K114">
            <v>7.9389746879999992</v>
          </cell>
          <cell r="L114">
            <v>2.1059676499999997</v>
          </cell>
          <cell r="M114">
            <v>0</v>
          </cell>
          <cell r="N114">
            <v>0</v>
          </cell>
          <cell r="O114">
            <v>0</v>
          </cell>
          <cell r="P114">
            <v>0</v>
          </cell>
          <cell r="Q114">
            <v>2.1059676499999997</v>
          </cell>
          <cell r="R114">
            <v>7.992522432824364</v>
          </cell>
          <cell r="S114">
            <v>0</v>
          </cell>
          <cell r="T114">
            <v>0</v>
          </cell>
          <cell r="U114">
            <v>0</v>
          </cell>
          <cell r="V114">
            <v>0</v>
          </cell>
          <cell r="W114">
            <v>7.992522432824364</v>
          </cell>
          <cell r="X114">
            <v>7.992522432824364</v>
          </cell>
          <cell r="Y114">
            <v>0</v>
          </cell>
          <cell r="Z114">
            <v>0</v>
          </cell>
          <cell r="AA114">
            <v>0</v>
          </cell>
          <cell r="AB114">
            <v>0</v>
          </cell>
          <cell r="AC114">
            <v>7.992522432824364</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v>1</v>
          </cell>
          <cell r="BC114" t="str">
            <v/>
          </cell>
          <cell r="BD114" t="str">
            <v/>
          </cell>
          <cell r="BE114" t="str">
            <v/>
          </cell>
          <cell r="BF114" t="str">
            <v>1</v>
          </cell>
          <cell r="BG114">
            <v>7.9389746900000002</v>
          </cell>
          <cell r="BH114">
            <v>0</v>
          </cell>
          <cell r="BI114">
            <v>0</v>
          </cell>
          <cell r="BJ114">
            <v>0</v>
          </cell>
          <cell r="BK114">
            <v>0</v>
          </cell>
          <cell r="BL114">
            <v>7.9389746900000002</v>
          </cell>
          <cell r="BM114">
            <v>0</v>
          </cell>
          <cell r="BN114">
            <v>0</v>
          </cell>
          <cell r="BO114">
            <v>0</v>
          </cell>
          <cell r="BP114">
            <v>0</v>
          </cell>
          <cell r="BQ114">
            <v>0</v>
          </cell>
          <cell r="BR114">
            <v>0</v>
          </cell>
          <cell r="BS114">
            <v>7.9389746900000002</v>
          </cell>
          <cell r="BT114">
            <v>0</v>
          </cell>
          <cell r="BU114">
            <v>0</v>
          </cell>
          <cell r="BV114">
            <v>0</v>
          </cell>
          <cell r="BW114">
            <v>0</v>
          </cell>
          <cell r="BX114">
            <v>7.9389746900000002</v>
          </cell>
          <cell r="BY114">
            <v>0</v>
          </cell>
          <cell r="BZ114">
            <v>0</v>
          </cell>
          <cell r="CA114">
            <v>0</v>
          </cell>
          <cell r="CB114">
            <v>0</v>
          </cell>
          <cell r="CC114">
            <v>0</v>
          </cell>
          <cell r="CD114">
            <v>0</v>
          </cell>
          <cell r="CE114">
            <v>0</v>
          </cell>
          <cell r="CF114">
            <v>0</v>
          </cell>
          <cell r="CG114">
            <v>0</v>
          </cell>
          <cell r="CH114">
            <v>0</v>
          </cell>
          <cell r="CI114">
            <v>0</v>
          </cell>
          <cell r="CJ114">
            <v>0</v>
          </cell>
          <cell r="CK114">
            <v>7.9389746900000002</v>
          </cell>
          <cell r="CL114">
            <v>0</v>
          </cell>
          <cell r="CM114">
            <v>0</v>
          </cell>
          <cell r="CN114">
            <v>0</v>
          </cell>
          <cell r="CO114">
            <v>0</v>
          </cell>
          <cell r="CP114">
            <v>7.9389746900000002</v>
          </cell>
          <cell r="CQ114" t="str">
            <v/>
          </cell>
          <cell r="CR114" t="str">
            <v/>
          </cell>
          <cell r="CS114" t="str">
            <v/>
          </cell>
          <cell r="CT114" t="str">
            <v/>
          </cell>
          <cell r="CU114">
            <v>0</v>
          </cell>
          <cell r="CX114">
            <v>9.2279900000000001</v>
          </cell>
          <cell r="CY114">
            <v>9.2279900000000001</v>
          </cell>
          <cell r="CZ114">
            <v>0</v>
          </cell>
          <cell r="DA114">
            <v>0</v>
          </cell>
          <cell r="DB114">
            <v>0</v>
          </cell>
          <cell r="DE114">
            <v>9.2279900000000001</v>
          </cell>
          <cell r="DG114">
            <v>5.2092549899999998</v>
          </cell>
          <cell r="DH114">
            <v>5.2092549899999998</v>
          </cell>
          <cell r="DI114">
            <v>0</v>
          </cell>
          <cell r="DJ114">
            <v>0</v>
          </cell>
          <cell r="DK114">
            <v>0</v>
          </cell>
          <cell r="DL114">
            <v>0</v>
          </cell>
          <cell r="DM114">
            <v>0</v>
          </cell>
          <cell r="DN114">
            <v>0</v>
          </cell>
          <cell r="DS114">
            <v>0</v>
          </cell>
          <cell r="DT114">
            <v>0</v>
          </cell>
          <cell r="DU114">
            <v>0</v>
          </cell>
          <cell r="DV114">
            <v>0</v>
          </cell>
          <cell r="DW114">
            <v>0</v>
          </cell>
          <cell r="DX114" t="str">
            <v/>
          </cell>
          <cell r="DY114">
            <v>2</v>
          </cell>
          <cell r="DZ114" t="str">
            <v/>
          </cell>
          <cell r="EA114" t="str">
            <v/>
          </cell>
          <cell r="EB114" t="str">
            <v>2</v>
          </cell>
          <cell r="EC114">
            <v>5.2092549899999998</v>
          </cell>
          <cell r="ED114">
            <v>5.2092549899999998</v>
          </cell>
          <cell r="EE114">
            <v>0</v>
          </cell>
          <cell r="EF114">
            <v>0</v>
          </cell>
          <cell r="EG114">
            <v>0</v>
          </cell>
          <cell r="EH114">
            <v>0</v>
          </cell>
          <cell r="EI114">
            <v>0</v>
          </cell>
          <cell r="EJ114">
            <v>0</v>
          </cell>
          <cell r="EK114">
            <v>0</v>
          </cell>
          <cell r="EL114">
            <v>0</v>
          </cell>
          <cell r="EM114">
            <v>5.2092549899999998</v>
          </cell>
          <cell r="EN114">
            <v>5.2092549899999998</v>
          </cell>
          <cell r="EO114">
            <v>0</v>
          </cell>
          <cell r="EP114">
            <v>0</v>
          </cell>
          <cell r="EQ114">
            <v>0</v>
          </cell>
          <cell r="ER114">
            <v>5.2092549899999998</v>
          </cell>
          <cell r="ES114">
            <v>0</v>
          </cell>
          <cell r="ET114">
            <v>0</v>
          </cell>
          <cell r="EU114">
            <v>0</v>
          </cell>
          <cell r="EV114">
            <v>0</v>
          </cell>
          <cell r="EW114">
            <v>0</v>
          </cell>
          <cell r="EX114">
            <v>0</v>
          </cell>
          <cell r="EY114">
            <v>0</v>
          </cell>
          <cell r="EZ114">
            <v>0</v>
          </cell>
          <cell r="FA114">
            <v>0</v>
          </cell>
          <cell r="FB114">
            <v>5.2092549899999998</v>
          </cell>
          <cell r="FC114">
            <v>5.2092549899999998</v>
          </cell>
          <cell r="FD114">
            <v>0</v>
          </cell>
          <cell r="FE114">
            <v>0</v>
          </cell>
          <cell r="FF114">
            <v>0</v>
          </cell>
          <cell r="FG114" t="str">
            <v/>
          </cell>
          <cell r="FH114" t="str">
            <v/>
          </cell>
          <cell r="FI114" t="str">
            <v/>
          </cell>
          <cell r="FJ114" t="str">
            <v/>
          </cell>
          <cell r="FK114">
            <v>0</v>
          </cell>
          <cell r="FN114">
            <v>9.2279900000000001</v>
          </cell>
          <cell r="FO114">
            <v>0</v>
          </cell>
          <cell r="FP114">
            <v>0</v>
          </cell>
          <cell r="FQ114">
            <v>0</v>
          </cell>
          <cell r="FR114">
            <v>0</v>
          </cell>
          <cell r="FS114">
            <v>0</v>
          </cell>
          <cell r="FT114">
            <v>0</v>
          </cell>
          <cell r="FU114">
            <v>0</v>
          </cell>
          <cell r="FV114">
            <v>1</v>
          </cell>
          <cell r="FW114">
            <v>0</v>
          </cell>
          <cell r="FX114">
            <v>1</v>
          </cell>
          <cell r="FZ114">
            <v>0</v>
          </cell>
          <cell r="GA114">
            <v>0</v>
          </cell>
          <cell r="GB114">
            <v>0</v>
          </cell>
          <cell r="GC114">
            <v>0</v>
          </cell>
          <cell r="GD114">
            <v>0</v>
          </cell>
          <cell r="GE114">
            <v>0</v>
          </cell>
          <cell r="GF114">
            <v>0</v>
          </cell>
          <cell r="GG114">
            <v>0</v>
          </cell>
          <cell r="GH114">
            <v>0</v>
          </cell>
          <cell r="GI114">
            <v>0</v>
          </cell>
          <cell r="GJ114">
            <v>0</v>
          </cell>
          <cell r="GK114">
            <v>0</v>
          </cell>
          <cell r="GL114">
            <v>0</v>
          </cell>
          <cell r="GM114">
            <v>0</v>
          </cell>
          <cell r="GN114">
            <v>0</v>
          </cell>
          <cell r="GO114">
            <v>0</v>
          </cell>
          <cell r="GP114">
            <v>0</v>
          </cell>
          <cell r="GQ114">
            <v>0</v>
          </cell>
          <cell r="GR114">
            <v>0</v>
          </cell>
          <cell r="GS114">
            <v>0</v>
          </cell>
          <cell r="GT114">
            <v>0</v>
          </cell>
          <cell r="GU114">
            <v>0</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0</v>
          </cell>
          <cell r="ID114">
            <v>0</v>
          </cell>
          <cell r="IE114">
            <v>0</v>
          </cell>
          <cell r="IF114">
            <v>0</v>
          </cell>
          <cell r="IG114">
            <v>0</v>
          </cell>
          <cell r="IH114">
            <v>0</v>
          </cell>
          <cell r="II114">
            <v>0</v>
          </cell>
          <cell r="IJ114">
            <v>0</v>
          </cell>
          <cell r="IK114">
            <v>0</v>
          </cell>
          <cell r="IL114">
            <v>0</v>
          </cell>
          <cell r="IM114">
            <v>0</v>
          </cell>
          <cell r="IN114">
            <v>0</v>
          </cell>
          <cell r="IO114">
            <v>0</v>
          </cell>
          <cell r="IP114">
            <v>0</v>
          </cell>
          <cell r="IQ114">
            <v>0</v>
          </cell>
          <cell r="IR114">
            <v>0</v>
          </cell>
          <cell r="IS114">
            <v>0</v>
          </cell>
          <cell r="IT114">
            <v>0</v>
          </cell>
          <cell r="IU114">
            <v>0</v>
          </cell>
          <cell r="IV114">
            <v>0</v>
          </cell>
          <cell r="IW114">
            <v>0</v>
          </cell>
          <cell r="IX114">
            <v>0</v>
          </cell>
          <cell r="IY114">
            <v>0</v>
          </cell>
          <cell r="IZ114">
            <v>0</v>
          </cell>
          <cell r="JA114">
            <v>0</v>
          </cell>
          <cell r="JB114">
            <v>0</v>
          </cell>
          <cell r="JC114">
            <v>0</v>
          </cell>
          <cell r="JD114">
            <v>0</v>
          </cell>
          <cell r="JE114">
            <v>0</v>
          </cell>
          <cell r="JF114">
            <v>0</v>
          </cell>
          <cell r="JG114">
            <v>0</v>
          </cell>
          <cell r="JH114">
            <v>0</v>
          </cell>
          <cell r="JI114">
            <v>0</v>
          </cell>
          <cell r="JJ114">
            <v>0</v>
          </cell>
          <cell r="JK114">
            <v>0</v>
          </cell>
          <cell r="JL114">
            <v>0</v>
          </cell>
          <cell r="JM114">
            <v>0</v>
          </cell>
          <cell r="JN114">
            <v>0</v>
          </cell>
          <cell r="JO114">
            <v>0</v>
          </cell>
          <cell r="JP114">
            <v>0</v>
          </cell>
          <cell r="JQ114">
            <v>0</v>
          </cell>
          <cell r="JR114">
            <v>0</v>
          </cell>
          <cell r="JS114">
            <v>0</v>
          </cell>
          <cell r="JT114">
            <v>0</v>
          </cell>
          <cell r="JU114">
            <v>0</v>
          </cell>
          <cell r="JV114">
            <v>0</v>
          </cell>
          <cell r="JW114">
            <v>0</v>
          </cell>
          <cell r="JX114">
            <v>0</v>
          </cell>
          <cell r="JY114">
            <v>0</v>
          </cell>
          <cell r="JZ114">
            <v>0</v>
          </cell>
          <cell r="KA114">
            <v>0</v>
          </cell>
          <cell r="KB114">
            <v>0</v>
          </cell>
          <cell r="KC114">
            <v>0</v>
          </cell>
          <cell r="KD114">
            <v>0</v>
          </cell>
          <cell r="KE114">
            <v>0</v>
          </cell>
          <cell r="KF114">
            <v>0</v>
          </cell>
          <cell r="KG114">
            <v>0</v>
          </cell>
          <cell r="KH114">
            <v>0</v>
          </cell>
          <cell r="KI114">
            <v>0</v>
          </cell>
          <cell r="KJ114">
            <v>0</v>
          </cell>
          <cell r="KK114">
            <v>0</v>
          </cell>
          <cell r="KL114">
            <v>0</v>
          </cell>
          <cell r="KM114">
            <v>0</v>
          </cell>
          <cell r="KN114">
            <v>0</v>
          </cell>
          <cell r="KO114">
            <v>0</v>
          </cell>
          <cell r="KP114">
            <v>0</v>
          </cell>
          <cell r="KQ114">
            <v>0</v>
          </cell>
          <cell r="KR114">
            <v>0</v>
          </cell>
          <cell r="KS114">
            <v>0</v>
          </cell>
          <cell r="KT114">
            <v>0</v>
          </cell>
          <cell r="KU114">
            <v>0</v>
          </cell>
          <cell r="KV114">
            <v>0</v>
          </cell>
          <cell r="KW114">
            <v>0</v>
          </cell>
          <cell r="KX114">
            <v>0</v>
          </cell>
          <cell r="KY114">
            <v>0</v>
          </cell>
          <cell r="KZ114">
            <v>0</v>
          </cell>
          <cell r="LA114">
            <v>0</v>
          </cell>
          <cell r="LB114">
            <v>0</v>
          </cell>
          <cell r="LC114">
            <v>0</v>
          </cell>
          <cell r="LD114">
            <v>0</v>
          </cell>
          <cell r="LE114">
            <v>0</v>
          </cell>
          <cell r="LF114">
            <v>0</v>
          </cell>
          <cell r="LG114">
            <v>0</v>
          </cell>
          <cell r="LH114">
            <v>0</v>
          </cell>
          <cell r="LI114">
            <v>0</v>
          </cell>
          <cell r="LJ114">
            <v>0</v>
          </cell>
          <cell r="LK114">
            <v>0</v>
          </cell>
          <cell r="LL114">
            <v>0</v>
          </cell>
          <cell r="LQ114">
            <v>0</v>
          </cell>
          <cell r="LR114">
            <v>0</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v>2020</v>
          </cell>
          <cell r="OM114">
            <v>2022</v>
          </cell>
          <cell r="ON114">
            <v>2023</v>
          </cell>
          <cell r="OO114">
            <v>2023</v>
          </cell>
          <cell r="OP114" t="str">
            <v>п</v>
          </cell>
          <cell r="OR114" t="str">
            <v>нд</v>
          </cell>
          <cell r="OT114">
            <v>11.073587997999999</v>
          </cell>
        </row>
        <row r="115">
          <cell r="A115" t="str">
            <v>K_Che311</v>
          </cell>
          <cell r="B115" t="str">
            <v>1.1.6</v>
          </cell>
          <cell r="C115" t="str">
            <v>Проведение предпроектного обследования и разработка проектно-сметной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2020-2024 годы</v>
          </cell>
          <cell r="D115" t="str">
            <v>K_Che311</v>
          </cell>
          <cell r="E115">
            <v>14.070000003999999</v>
          </cell>
          <cell r="H115">
            <v>14.07</v>
          </cell>
          <cell r="J115">
            <v>12.563952333999998</v>
          </cell>
          <cell r="K115">
            <v>9.5861974739999987</v>
          </cell>
          <cell r="L115">
            <v>2.9777548599999997</v>
          </cell>
          <cell r="M115">
            <v>0</v>
          </cell>
          <cell r="N115">
            <v>0</v>
          </cell>
          <cell r="O115">
            <v>0</v>
          </cell>
          <cell r="P115">
            <v>0</v>
          </cell>
          <cell r="Q115">
            <v>2.9777548599999997</v>
          </cell>
          <cell r="R115">
            <v>8.8326556072082667</v>
          </cell>
          <cell r="S115">
            <v>0</v>
          </cell>
          <cell r="T115">
            <v>0</v>
          </cell>
          <cell r="U115">
            <v>0</v>
          </cell>
          <cell r="V115">
            <v>0</v>
          </cell>
          <cell r="W115">
            <v>8.8326556072082667</v>
          </cell>
          <cell r="X115">
            <v>8.8326556072082667</v>
          </cell>
          <cell r="Y115">
            <v>0</v>
          </cell>
          <cell r="Z115">
            <v>0</v>
          </cell>
          <cell r="AA115">
            <v>0</v>
          </cell>
          <cell r="AB115">
            <v>0</v>
          </cell>
          <cell r="AC115">
            <v>8.8326556072082667</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v>1</v>
          </cell>
          <cell r="BC115" t="str">
            <v/>
          </cell>
          <cell r="BD115" t="str">
            <v/>
          </cell>
          <cell r="BE115" t="str">
            <v/>
          </cell>
          <cell r="BF115" t="str">
            <v>1</v>
          </cell>
          <cell r="BG115">
            <v>9.5861974700000001</v>
          </cell>
          <cell r="BH115">
            <v>0</v>
          </cell>
          <cell r="BI115">
            <v>0</v>
          </cell>
          <cell r="BJ115">
            <v>0</v>
          </cell>
          <cell r="BK115">
            <v>0</v>
          </cell>
          <cell r="BL115">
            <v>9.5861974700000001</v>
          </cell>
          <cell r="BM115">
            <v>0</v>
          </cell>
          <cell r="BN115">
            <v>0</v>
          </cell>
          <cell r="BO115">
            <v>0</v>
          </cell>
          <cell r="BP115">
            <v>0</v>
          </cell>
          <cell r="BQ115">
            <v>0</v>
          </cell>
          <cell r="BR115">
            <v>0</v>
          </cell>
          <cell r="BS115">
            <v>9.5861974700000001</v>
          </cell>
          <cell r="BT115">
            <v>0</v>
          </cell>
          <cell r="BU115">
            <v>0</v>
          </cell>
          <cell r="BV115">
            <v>0</v>
          </cell>
          <cell r="BW115">
            <v>0</v>
          </cell>
          <cell r="BX115">
            <v>9.5861974700000001</v>
          </cell>
          <cell r="BY115">
            <v>0</v>
          </cell>
          <cell r="BZ115">
            <v>0</v>
          </cell>
          <cell r="CA115">
            <v>0</v>
          </cell>
          <cell r="CB115">
            <v>0</v>
          </cell>
          <cell r="CC115">
            <v>0</v>
          </cell>
          <cell r="CD115">
            <v>0</v>
          </cell>
          <cell r="CE115">
            <v>0</v>
          </cell>
          <cell r="CF115">
            <v>0</v>
          </cell>
          <cell r="CG115">
            <v>0</v>
          </cell>
          <cell r="CH115">
            <v>0</v>
          </cell>
          <cell r="CI115">
            <v>0</v>
          </cell>
          <cell r="CJ115">
            <v>0</v>
          </cell>
          <cell r="CK115">
            <v>9.5861974700000001</v>
          </cell>
          <cell r="CL115">
            <v>0</v>
          </cell>
          <cell r="CM115">
            <v>0</v>
          </cell>
          <cell r="CN115">
            <v>0</v>
          </cell>
          <cell r="CO115">
            <v>0</v>
          </cell>
          <cell r="CP115">
            <v>9.5861974700000001</v>
          </cell>
          <cell r="CQ115" t="str">
            <v/>
          </cell>
          <cell r="CR115" t="str">
            <v/>
          </cell>
          <cell r="CS115" t="str">
            <v/>
          </cell>
          <cell r="CT115" t="str">
            <v/>
          </cell>
          <cell r="CU115">
            <v>0</v>
          </cell>
          <cell r="CX115">
            <v>11.725</v>
          </cell>
          <cell r="CY115">
            <v>11.725</v>
          </cell>
          <cell r="CZ115">
            <v>0</v>
          </cell>
          <cell r="DA115">
            <v>0</v>
          </cell>
          <cell r="DB115">
            <v>0</v>
          </cell>
          <cell r="DE115">
            <v>11.725</v>
          </cell>
          <cell r="DG115">
            <v>5.9765352199999997</v>
          </cell>
          <cell r="DH115">
            <v>5.9765352199999997</v>
          </cell>
          <cell r="DI115">
            <v>0</v>
          </cell>
          <cell r="DJ115">
            <v>0</v>
          </cell>
          <cell r="DK115">
            <v>0</v>
          </cell>
          <cell r="DL115">
            <v>0</v>
          </cell>
          <cell r="DM115">
            <v>0</v>
          </cell>
          <cell r="DN115">
            <v>0</v>
          </cell>
          <cell r="DS115">
            <v>0</v>
          </cell>
          <cell r="DT115">
            <v>0</v>
          </cell>
          <cell r="DU115">
            <v>0</v>
          </cell>
          <cell r="DV115">
            <v>0</v>
          </cell>
          <cell r="DW115">
            <v>0</v>
          </cell>
          <cell r="DX115" t="str">
            <v/>
          </cell>
          <cell r="DY115" t="str">
            <v/>
          </cell>
          <cell r="DZ115" t="str">
            <v/>
          </cell>
          <cell r="EA115" t="str">
            <v/>
          </cell>
          <cell r="EB115">
            <v>0</v>
          </cell>
          <cell r="EC115">
            <v>5.9765352199999997</v>
          </cell>
          <cell r="ED115">
            <v>5.9765352199999997</v>
          </cell>
          <cell r="EE115">
            <v>0</v>
          </cell>
          <cell r="EF115">
            <v>0</v>
          </cell>
          <cell r="EG115">
            <v>0</v>
          </cell>
          <cell r="EH115">
            <v>0</v>
          </cell>
          <cell r="EI115">
            <v>0</v>
          </cell>
          <cell r="EJ115">
            <v>0</v>
          </cell>
          <cell r="EK115">
            <v>0</v>
          </cell>
          <cell r="EL115">
            <v>0</v>
          </cell>
          <cell r="EM115">
            <v>5.9765352199999997</v>
          </cell>
          <cell r="EN115">
            <v>5.9765352199999997</v>
          </cell>
          <cell r="EO115">
            <v>0</v>
          </cell>
          <cell r="EP115">
            <v>0</v>
          </cell>
          <cell r="EQ115">
            <v>0</v>
          </cell>
          <cell r="ER115">
            <v>5.9765352199999997</v>
          </cell>
          <cell r="ES115">
            <v>0</v>
          </cell>
          <cell r="ET115">
            <v>0</v>
          </cell>
          <cell r="EU115">
            <v>0</v>
          </cell>
          <cell r="EV115">
            <v>0</v>
          </cell>
          <cell r="EW115">
            <v>0</v>
          </cell>
          <cell r="EX115">
            <v>0</v>
          </cell>
          <cell r="EY115">
            <v>0</v>
          </cell>
          <cell r="EZ115">
            <v>0</v>
          </cell>
          <cell r="FA115">
            <v>0</v>
          </cell>
          <cell r="FB115">
            <v>5.9765352199999997</v>
          </cell>
          <cell r="FC115">
            <v>5.9765352199999997</v>
          </cell>
          <cell r="FD115">
            <v>0</v>
          </cell>
          <cell r="FE115">
            <v>0</v>
          </cell>
          <cell r="FF115">
            <v>0</v>
          </cell>
          <cell r="FG115" t="str">
            <v/>
          </cell>
          <cell r="FH115" t="str">
            <v/>
          </cell>
          <cell r="FI115" t="str">
            <v/>
          </cell>
          <cell r="FJ115" t="str">
            <v/>
          </cell>
          <cell r="FK115">
            <v>0</v>
          </cell>
          <cell r="FN115">
            <v>11.725</v>
          </cell>
          <cell r="FO115">
            <v>0</v>
          </cell>
          <cell r="FP115">
            <v>0</v>
          </cell>
          <cell r="FQ115">
            <v>0</v>
          </cell>
          <cell r="FR115">
            <v>0</v>
          </cell>
          <cell r="FS115">
            <v>0</v>
          </cell>
          <cell r="FT115">
            <v>0</v>
          </cell>
          <cell r="FU115">
            <v>0</v>
          </cell>
          <cell r="FV115">
            <v>1</v>
          </cell>
          <cell r="FW115">
            <v>0</v>
          </cell>
          <cell r="FX115">
            <v>1</v>
          </cell>
          <cell r="FZ115">
            <v>0</v>
          </cell>
          <cell r="GA115">
            <v>0</v>
          </cell>
          <cell r="GB115">
            <v>0</v>
          </cell>
          <cell r="GC115">
            <v>0</v>
          </cell>
          <cell r="GD115">
            <v>0</v>
          </cell>
          <cell r="GE115">
            <v>0</v>
          </cell>
          <cell r="GF115">
            <v>0</v>
          </cell>
          <cell r="GG115">
            <v>0</v>
          </cell>
          <cell r="GH115">
            <v>0</v>
          </cell>
          <cell r="GI115">
            <v>0</v>
          </cell>
          <cell r="GJ115">
            <v>0</v>
          </cell>
          <cell r="GK115">
            <v>0</v>
          </cell>
          <cell r="GL115">
            <v>0</v>
          </cell>
          <cell r="GM115">
            <v>0</v>
          </cell>
          <cell r="GN115">
            <v>0</v>
          </cell>
          <cell r="GO115">
            <v>0</v>
          </cell>
          <cell r="GP115">
            <v>0</v>
          </cell>
          <cell r="GQ115">
            <v>0</v>
          </cell>
          <cell r="GR115">
            <v>0</v>
          </cell>
          <cell r="GS115">
            <v>0</v>
          </cell>
          <cell r="GT115">
            <v>0</v>
          </cell>
          <cell r="GU115">
            <v>0</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0</v>
          </cell>
          <cell r="ID115">
            <v>0</v>
          </cell>
          <cell r="IE115">
            <v>0</v>
          </cell>
          <cell r="IF115">
            <v>0</v>
          </cell>
          <cell r="IG115">
            <v>0</v>
          </cell>
          <cell r="IH115">
            <v>0</v>
          </cell>
          <cell r="II115">
            <v>0</v>
          </cell>
          <cell r="IJ115">
            <v>0</v>
          </cell>
          <cell r="IK115">
            <v>0</v>
          </cell>
          <cell r="IL115">
            <v>0</v>
          </cell>
          <cell r="IM115">
            <v>0</v>
          </cell>
          <cell r="IN115">
            <v>0</v>
          </cell>
          <cell r="IO115">
            <v>0</v>
          </cell>
          <cell r="IP115">
            <v>0</v>
          </cell>
          <cell r="IQ115">
            <v>0</v>
          </cell>
          <cell r="IR115">
            <v>0</v>
          </cell>
          <cell r="IS115">
            <v>0</v>
          </cell>
          <cell r="IT115">
            <v>0</v>
          </cell>
          <cell r="IU115">
            <v>0</v>
          </cell>
          <cell r="IV115">
            <v>0</v>
          </cell>
          <cell r="IW115">
            <v>0</v>
          </cell>
          <cell r="IX115">
            <v>0</v>
          </cell>
          <cell r="IY115">
            <v>0</v>
          </cell>
          <cell r="IZ115">
            <v>0</v>
          </cell>
          <cell r="JA115">
            <v>0</v>
          </cell>
          <cell r="JB115">
            <v>0</v>
          </cell>
          <cell r="JC115">
            <v>0</v>
          </cell>
          <cell r="JD115">
            <v>0</v>
          </cell>
          <cell r="JE115">
            <v>0</v>
          </cell>
          <cell r="JF115">
            <v>0</v>
          </cell>
          <cell r="JG115">
            <v>0</v>
          </cell>
          <cell r="JH115">
            <v>0</v>
          </cell>
          <cell r="JI115">
            <v>0</v>
          </cell>
          <cell r="JJ115">
            <v>0</v>
          </cell>
          <cell r="JK115">
            <v>0</v>
          </cell>
          <cell r="JL115">
            <v>0</v>
          </cell>
          <cell r="JM115">
            <v>0</v>
          </cell>
          <cell r="JN115">
            <v>0</v>
          </cell>
          <cell r="JO115">
            <v>0</v>
          </cell>
          <cell r="JP115">
            <v>0</v>
          </cell>
          <cell r="JQ115">
            <v>0</v>
          </cell>
          <cell r="JR115">
            <v>0</v>
          </cell>
          <cell r="JS115">
            <v>0</v>
          </cell>
          <cell r="JT115">
            <v>0</v>
          </cell>
          <cell r="JU115">
            <v>0</v>
          </cell>
          <cell r="JV115">
            <v>0</v>
          </cell>
          <cell r="JW115">
            <v>0</v>
          </cell>
          <cell r="JX115">
            <v>0</v>
          </cell>
          <cell r="JY115">
            <v>0</v>
          </cell>
          <cell r="JZ115">
            <v>0</v>
          </cell>
          <cell r="KA115">
            <v>0</v>
          </cell>
          <cell r="KB115">
            <v>0</v>
          </cell>
          <cell r="KC115">
            <v>0</v>
          </cell>
          <cell r="KD115">
            <v>0</v>
          </cell>
          <cell r="KE115">
            <v>0</v>
          </cell>
          <cell r="KF115">
            <v>0</v>
          </cell>
          <cell r="KG115">
            <v>0</v>
          </cell>
          <cell r="KH115">
            <v>0</v>
          </cell>
          <cell r="KI115">
            <v>0</v>
          </cell>
          <cell r="KJ115">
            <v>0</v>
          </cell>
          <cell r="KK115">
            <v>0</v>
          </cell>
          <cell r="KL115">
            <v>0</v>
          </cell>
          <cell r="KM115">
            <v>0</v>
          </cell>
          <cell r="KN115">
            <v>0</v>
          </cell>
          <cell r="KO115">
            <v>0</v>
          </cell>
          <cell r="KP115">
            <v>0</v>
          </cell>
          <cell r="KQ115">
            <v>0</v>
          </cell>
          <cell r="KR115">
            <v>0</v>
          </cell>
          <cell r="KS115">
            <v>0</v>
          </cell>
          <cell r="KT115">
            <v>0</v>
          </cell>
          <cell r="KU115">
            <v>0</v>
          </cell>
          <cell r="KV115">
            <v>0</v>
          </cell>
          <cell r="KW115">
            <v>0</v>
          </cell>
          <cell r="KX115">
            <v>0</v>
          </cell>
          <cell r="KY115">
            <v>0</v>
          </cell>
          <cell r="KZ115">
            <v>0</v>
          </cell>
          <cell r="LA115">
            <v>0</v>
          </cell>
          <cell r="LB115">
            <v>0</v>
          </cell>
          <cell r="LC115">
            <v>0</v>
          </cell>
          <cell r="LD115">
            <v>0</v>
          </cell>
          <cell r="LE115">
            <v>0</v>
          </cell>
          <cell r="LF115">
            <v>0</v>
          </cell>
          <cell r="LG115">
            <v>0</v>
          </cell>
          <cell r="LH115">
            <v>0</v>
          </cell>
          <cell r="LI115">
            <v>0</v>
          </cell>
          <cell r="LJ115">
            <v>0</v>
          </cell>
          <cell r="LK115">
            <v>0</v>
          </cell>
          <cell r="LL115">
            <v>0</v>
          </cell>
          <cell r="LQ115">
            <v>0</v>
          </cell>
          <cell r="LR115">
            <v>0</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v>2020</v>
          </cell>
          <cell r="OM115">
            <v>2022</v>
          </cell>
          <cell r="ON115">
            <v>2023</v>
          </cell>
          <cell r="OO115">
            <v>2023</v>
          </cell>
          <cell r="OP115" t="str">
            <v>п</v>
          </cell>
          <cell r="OR115" t="str">
            <v>нд</v>
          </cell>
          <cell r="OT115">
            <v>14.070000003999999</v>
          </cell>
        </row>
        <row r="116">
          <cell r="A116" t="str">
            <v>K_Che312</v>
          </cell>
          <cell r="B116" t="str">
            <v>1.1.6</v>
          </cell>
          <cell r="C116" t="str">
            <v>Проведение предпроектного обследования и разработка проектно-сметной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2020-2024 годы</v>
          </cell>
          <cell r="D116" t="str">
            <v>K_Che312</v>
          </cell>
          <cell r="E116">
            <v>5.2500000000000009</v>
          </cell>
          <cell r="H116">
            <v>5.2499999900000001</v>
          </cell>
          <cell r="J116">
            <v>4.1846368100000007</v>
          </cell>
          <cell r="K116">
            <v>0.26250001000000101</v>
          </cell>
          <cell r="L116">
            <v>3.9221367999999996</v>
          </cell>
          <cell r="M116">
            <v>0</v>
          </cell>
          <cell r="N116">
            <v>0</v>
          </cell>
          <cell r="O116">
            <v>0</v>
          </cell>
          <cell r="P116">
            <v>0</v>
          </cell>
          <cell r="Q116">
            <v>3.9221367999999996</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0.26250000000000001</v>
          </cell>
          <cell r="BH116">
            <v>0</v>
          </cell>
          <cell r="BI116">
            <v>0</v>
          </cell>
          <cell r="BJ116">
            <v>0</v>
          </cell>
          <cell r="BK116">
            <v>0</v>
          </cell>
          <cell r="BL116">
            <v>0.26250000000000001</v>
          </cell>
          <cell r="BM116">
            <v>0</v>
          </cell>
          <cell r="BN116">
            <v>0</v>
          </cell>
          <cell r="BO116">
            <v>0</v>
          </cell>
          <cell r="BP116">
            <v>0</v>
          </cell>
          <cell r="BQ116">
            <v>0</v>
          </cell>
          <cell r="BR116">
            <v>0</v>
          </cell>
          <cell r="BS116">
            <v>0.26250000000000001</v>
          </cell>
          <cell r="BT116">
            <v>0</v>
          </cell>
          <cell r="BU116">
            <v>0</v>
          </cell>
          <cell r="BV116">
            <v>0</v>
          </cell>
          <cell r="BW116">
            <v>0</v>
          </cell>
          <cell r="BX116">
            <v>0.26250000000000001</v>
          </cell>
          <cell r="BY116">
            <v>0</v>
          </cell>
          <cell r="BZ116">
            <v>0</v>
          </cell>
          <cell r="CA116">
            <v>0</v>
          </cell>
          <cell r="CB116">
            <v>0</v>
          </cell>
          <cell r="CC116">
            <v>0</v>
          </cell>
          <cell r="CD116">
            <v>0</v>
          </cell>
          <cell r="CE116">
            <v>0</v>
          </cell>
          <cell r="CF116">
            <v>0</v>
          </cell>
          <cell r="CG116">
            <v>0</v>
          </cell>
          <cell r="CH116">
            <v>0</v>
          </cell>
          <cell r="CI116">
            <v>0</v>
          </cell>
          <cell r="CJ116">
            <v>0</v>
          </cell>
          <cell r="CK116">
            <v>0.26250000000000001</v>
          </cell>
          <cell r="CL116">
            <v>0</v>
          </cell>
          <cell r="CM116">
            <v>0</v>
          </cell>
          <cell r="CN116">
            <v>0</v>
          </cell>
          <cell r="CO116">
            <v>0</v>
          </cell>
          <cell r="CP116">
            <v>0.26250000000000001</v>
          </cell>
          <cell r="CQ116" t="str">
            <v/>
          </cell>
          <cell r="CR116" t="str">
            <v/>
          </cell>
          <cell r="CS116" t="str">
            <v/>
          </cell>
          <cell r="CT116" t="str">
            <v/>
          </cell>
          <cell r="CU116">
            <v>0</v>
          </cell>
          <cell r="CX116">
            <v>4.375</v>
          </cell>
          <cell r="CY116">
            <v>4.375</v>
          </cell>
          <cell r="CZ116">
            <v>0</v>
          </cell>
          <cell r="DA116">
            <v>0</v>
          </cell>
          <cell r="DB116">
            <v>0</v>
          </cell>
          <cell r="DE116">
            <v>4.3749999900000001</v>
          </cell>
          <cell r="DG116">
            <v>2.11433275</v>
          </cell>
          <cell r="DH116">
            <v>9.9999999392252903E-9</v>
          </cell>
          <cell r="DI116">
            <v>2.11433274</v>
          </cell>
          <cell r="DJ116">
            <v>2.11433274</v>
          </cell>
          <cell r="DK116">
            <v>0</v>
          </cell>
          <cell r="DL116">
            <v>0</v>
          </cell>
          <cell r="DM116">
            <v>0</v>
          </cell>
          <cell r="DN116">
            <v>0</v>
          </cell>
          <cell r="DS116">
            <v>0</v>
          </cell>
          <cell r="DT116">
            <v>0</v>
          </cell>
          <cell r="DU116">
            <v>0</v>
          </cell>
          <cell r="DV116">
            <v>0</v>
          </cell>
          <cell r="DW116">
            <v>0</v>
          </cell>
          <cell r="DX116" t="str">
            <v/>
          </cell>
          <cell r="DY116">
            <v>2</v>
          </cell>
          <cell r="DZ116" t="str">
            <v/>
          </cell>
          <cell r="EA116" t="str">
            <v/>
          </cell>
          <cell r="EB116" t="str">
            <v>2</v>
          </cell>
          <cell r="EC116">
            <v>0</v>
          </cell>
          <cell r="ED116">
            <v>0</v>
          </cell>
          <cell r="EE116">
            <v>0</v>
          </cell>
          <cell r="EF116">
            <v>0</v>
          </cell>
          <cell r="EG116">
            <v>0</v>
          </cell>
          <cell r="EH116">
            <v>0</v>
          </cell>
          <cell r="EI116">
            <v>0</v>
          </cell>
          <cell r="EJ116">
            <v>0</v>
          </cell>
          <cell r="EK116">
            <v>0</v>
          </cell>
          <cell r="EL116">
            <v>0</v>
          </cell>
          <cell r="EM116">
            <v>0</v>
          </cell>
          <cell r="EN116">
            <v>0</v>
          </cell>
          <cell r="EO116">
            <v>0</v>
          </cell>
          <cell r="EP116">
            <v>0</v>
          </cell>
          <cell r="EQ116">
            <v>0</v>
          </cell>
          <cell r="ER116">
            <v>0</v>
          </cell>
          <cell r="ES116">
            <v>0</v>
          </cell>
          <cell r="ET116">
            <v>0</v>
          </cell>
          <cell r="EU116">
            <v>0</v>
          </cell>
          <cell r="EV116">
            <v>0</v>
          </cell>
          <cell r="EW116">
            <v>0</v>
          </cell>
          <cell r="EX116">
            <v>0</v>
          </cell>
          <cell r="EY116">
            <v>0</v>
          </cell>
          <cell r="EZ116">
            <v>0</v>
          </cell>
          <cell r="FA116">
            <v>0</v>
          </cell>
          <cell r="FB116">
            <v>0</v>
          </cell>
          <cell r="FC116">
            <v>0</v>
          </cell>
          <cell r="FD116">
            <v>0</v>
          </cell>
          <cell r="FE116">
            <v>0</v>
          </cell>
          <cell r="FF116">
            <v>0</v>
          </cell>
          <cell r="FG116" t="str">
            <v/>
          </cell>
          <cell r="FH116" t="str">
            <v/>
          </cell>
          <cell r="FI116" t="str">
            <v/>
          </cell>
          <cell r="FJ116" t="str">
            <v/>
          </cell>
          <cell r="FK116">
            <v>0</v>
          </cell>
          <cell r="FN116">
            <v>4.375</v>
          </cell>
          <cell r="FO116">
            <v>0</v>
          </cell>
          <cell r="FP116">
            <v>0</v>
          </cell>
          <cell r="FQ116">
            <v>0</v>
          </cell>
          <cell r="FR116">
            <v>0</v>
          </cell>
          <cell r="FS116">
            <v>0</v>
          </cell>
          <cell r="FT116">
            <v>0</v>
          </cell>
          <cell r="FU116">
            <v>0</v>
          </cell>
          <cell r="FV116">
            <v>1</v>
          </cell>
          <cell r="FW116">
            <v>0</v>
          </cell>
          <cell r="FX116">
            <v>1</v>
          </cell>
          <cell r="FZ116">
            <v>0</v>
          </cell>
          <cell r="GA116">
            <v>0</v>
          </cell>
          <cell r="GB116">
            <v>0</v>
          </cell>
          <cell r="GC116">
            <v>0</v>
          </cell>
          <cell r="GD116">
            <v>0</v>
          </cell>
          <cell r="GE116">
            <v>0</v>
          </cell>
          <cell r="GF116">
            <v>0</v>
          </cell>
          <cell r="GG116">
            <v>0</v>
          </cell>
          <cell r="GH116">
            <v>0</v>
          </cell>
          <cell r="GI116">
            <v>0</v>
          </cell>
          <cell r="GJ116">
            <v>0</v>
          </cell>
          <cell r="GK116">
            <v>0</v>
          </cell>
          <cell r="GL116">
            <v>0</v>
          </cell>
          <cell r="GM116">
            <v>0</v>
          </cell>
          <cell r="GN116">
            <v>0</v>
          </cell>
          <cell r="GO116">
            <v>0</v>
          </cell>
          <cell r="GP116">
            <v>0</v>
          </cell>
          <cell r="GQ116">
            <v>0</v>
          </cell>
          <cell r="GR116">
            <v>0</v>
          </cell>
          <cell r="GS116">
            <v>0</v>
          </cell>
          <cell r="GT116">
            <v>0</v>
          </cell>
          <cell r="GU116">
            <v>0</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0</v>
          </cell>
          <cell r="ID116">
            <v>0</v>
          </cell>
          <cell r="IE116">
            <v>0</v>
          </cell>
          <cell r="IF116">
            <v>0</v>
          </cell>
          <cell r="IG116">
            <v>0</v>
          </cell>
          <cell r="IH116">
            <v>0</v>
          </cell>
          <cell r="II116">
            <v>0</v>
          </cell>
          <cell r="IJ116">
            <v>0</v>
          </cell>
          <cell r="IK116">
            <v>0</v>
          </cell>
          <cell r="IL116">
            <v>0</v>
          </cell>
          <cell r="IM116">
            <v>0</v>
          </cell>
          <cell r="IN116">
            <v>0</v>
          </cell>
          <cell r="IO116">
            <v>0</v>
          </cell>
          <cell r="IP116">
            <v>0</v>
          </cell>
          <cell r="IQ116">
            <v>0</v>
          </cell>
          <cell r="IR116">
            <v>0</v>
          </cell>
          <cell r="IS116">
            <v>0</v>
          </cell>
          <cell r="IT116">
            <v>0</v>
          </cell>
          <cell r="IU116">
            <v>0</v>
          </cell>
          <cell r="IV116">
            <v>0</v>
          </cell>
          <cell r="IW116">
            <v>0</v>
          </cell>
          <cell r="IX116">
            <v>0</v>
          </cell>
          <cell r="IY116">
            <v>0</v>
          </cell>
          <cell r="IZ116">
            <v>0</v>
          </cell>
          <cell r="JA116">
            <v>0</v>
          </cell>
          <cell r="JB116">
            <v>0</v>
          </cell>
          <cell r="JC116">
            <v>0</v>
          </cell>
          <cell r="JD116">
            <v>0</v>
          </cell>
          <cell r="JE116">
            <v>0</v>
          </cell>
          <cell r="JF116">
            <v>0</v>
          </cell>
          <cell r="JG116">
            <v>0</v>
          </cell>
          <cell r="JH116">
            <v>0</v>
          </cell>
          <cell r="JI116">
            <v>0</v>
          </cell>
          <cell r="JJ116">
            <v>0</v>
          </cell>
          <cell r="JK116">
            <v>0</v>
          </cell>
          <cell r="JL116">
            <v>0</v>
          </cell>
          <cell r="JM116">
            <v>0</v>
          </cell>
          <cell r="JN116">
            <v>0</v>
          </cell>
          <cell r="JO116">
            <v>0</v>
          </cell>
          <cell r="JP116">
            <v>0</v>
          </cell>
          <cell r="JQ116">
            <v>0</v>
          </cell>
          <cell r="JR116">
            <v>0</v>
          </cell>
          <cell r="JS116">
            <v>0</v>
          </cell>
          <cell r="JT116">
            <v>0</v>
          </cell>
          <cell r="JU116">
            <v>0</v>
          </cell>
          <cell r="JV116">
            <v>0</v>
          </cell>
          <cell r="JW116">
            <v>0</v>
          </cell>
          <cell r="JX116">
            <v>0</v>
          </cell>
          <cell r="JY116">
            <v>0</v>
          </cell>
          <cell r="JZ116">
            <v>0</v>
          </cell>
          <cell r="KA116">
            <v>0</v>
          </cell>
          <cell r="KB116">
            <v>0</v>
          </cell>
          <cell r="KC116">
            <v>0</v>
          </cell>
          <cell r="KD116">
            <v>0</v>
          </cell>
          <cell r="KE116">
            <v>0</v>
          </cell>
          <cell r="KF116">
            <v>0</v>
          </cell>
          <cell r="KG116">
            <v>0</v>
          </cell>
          <cell r="KH116">
            <v>0</v>
          </cell>
          <cell r="KI116">
            <v>0</v>
          </cell>
          <cell r="KJ116">
            <v>0</v>
          </cell>
          <cell r="KK116">
            <v>0</v>
          </cell>
          <cell r="KL116">
            <v>0</v>
          </cell>
          <cell r="KM116">
            <v>0</v>
          </cell>
          <cell r="KN116">
            <v>0</v>
          </cell>
          <cell r="KO116">
            <v>0</v>
          </cell>
          <cell r="KP116">
            <v>0</v>
          </cell>
          <cell r="KQ116">
            <v>0</v>
          </cell>
          <cell r="KR116">
            <v>0</v>
          </cell>
          <cell r="KS116">
            <v>0</v>
          </cell>
          <cell r="KT116">
            <v>0</v>
          </cell>
          <cell r="KU116">
            <v>0</v>
          </cell>
          <cell r="KV116">
            <v>0</v>
          </cell>
          <cell r="KW116">
            <v>0</v>
          </cell>
          <cell r="KX116">
            <v>0</v>
          </cell>
          <cell r="KY116">
            <v>0</v>
          </cell>
          <cell r="KZ116">
            <v>0</v>
          </cell>
          <cell r="LA116">
            <v>0</v>
          </cell>
          <cell r="LB116">
            <v>0</v>
          </cell>
          <cell r="LC116">
            <v>0</v>
          </cell>
          <cell r="LD116">
            <v>0</v>
          </cell>
          <cell r="LE116">
            <v>0</v>
          </cell>
          <cell r="LF116">
            <v>0</v>
          </cell>
          <cell r="LG116">
            <v>0</v>
          </cell>
          <cell r="LH116">
            <v>0</v>
          </cell>
          <cell r="LI116">
            <v>0</v>
          </cell>
          <cell r="LJ116">
            <v>0</v>
          </cell>
          <cell r="LK116">
            <v>0</v>
          </cell>
          <cell r="LL116">
            <v>0</v>
          </cell>
          <cell r="LQ116">
            <v>0</v>
          </cell>
          <cell r="LR116">
            <v>0</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v>2020</v>
          </cell>
          <cell r="OM116">
            <v>2022</v>
          </cell>
          <cell r="ON116">
            <v>2022</v>
          </cell>
          <cell r="OO116">
            <v>2022</v>
          </cell>
          <cell r="OP116">
            <v>0</v>
          </cell>
          <cell r="OR116" t="str">
            <v>нд</v>
          </cell>
          <cell r="OT116">
            <v>5.2500000000000009</v>
          </cell>
        </row>
        <row r="117">
          <cell r="A117" t="str">
            <v>K_Che313</v>
          </cell>
          <cell r="B117" t="str">
            <v>1.1.6</v>
          </cell>
          <cell r="C117" t="str">
            <v>Проведение предпроектного обследования и разработка проектно-сметной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2020-2024 годы</v>
          </cell>
          <cell r="D117" t="str">
            <v>K_Che313</v>
          </cell>
          <cell r="E117">
            <v>4.5304320059999998</v>
          </cell>
          <cell r="H117">
            <v>4.5304319799999995</v>
          </cell>
          <cell r="J117">
            <v>3.353514176</v>
          </cell>
          <cell r="K117">
            <v>0.22652161600000031</v>
          </cell>
          <cell r="L117">
            <v>3.1269925599999997</v>
          </cell>
          <cell r="M117">
            <v>0</v>
          </cell>
          <cell r="N117">
            <v>0</v>
          </cell>
          <cell r="O117">
            <v>0</v>
          </cell>
          <cell r="P117">
            <v>0</v>
          </cell>
          <cell r="Q117">
            <v>3.1269925599999997</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0.22652158999999999</v>
          </cell>
          <cell r="BH117">
            <v>0</v>
          </cell>
          <cell r="BI117">
            <v>0</v>
          </cell>
          <cell r="BJ117">
            <v>0</v>
          </cell>
          <cell r="BK117">
            <v>0</v>
          </cell>
          <cell r="BL117">
            <v>0.22652158999999999</v>
          </cell>
          <cell r="BM117">
            <v>0</v>
          </cell>
          <cell r="BN117">
            <v>0</v>
          </cell>
          <cell r="BO117">
            <v>0</v>
          </cell>
          <cell r="BP117">
            <v>0</v>
          </cell>
          <cell r="BQ117">
            <v>0</v>
          </cell>
          <cell r="BR117">
            <v>0</v>
          </cell>
          <cell r="BS117">
            <v>0.22652158999999999</v>
          </cell>
          <cell r="BT117">
            <v>0</v>
          </cell>
          <cell r="BU117">
            <v>0</v>
          </cell>
          <cell r="BV117">
            <v>0</v>
          </cell>
          <cell r="BW117">
            <v>0</v>
          </cell>
          <cell r="BX117">
            <v>0.22652158999999999</v>
          </cell>
          <cell r="BY117">
            <v>0</v>
          </cell>
          <cell r="BZ117">
            <v>0</v>
          </cell>
          <cell r="CA117">
            <v>0</v>
          </cell>
          <cell r="CB117">
            <v>0</v>
          </cell>
          <cell r="CC117">
            <v>0</v>
          </cell>
          <cell r="CD117">
            <v>0</v>
          </cell>
          <cell r="CE117">
            <v>0</v>
          </cell>
          <cell r="CF117">
            <v>0</v>
          </cell>
          <cell r="CG117">
            <v>0</v>
          </cell>
          <cell r="CH117">
            <v>0</v>
          </cell>
          <cell r="CI117">
            <v>0</v>
          </cell>
          <cell r="CJ117">
            <v>0</v>
          </cell>
          <cell r="CK117">
            <v>0.22652158999999999</v>
          </cell>
          <cell r="CL117">
            <v>0</v>
          </cell>
          <cell r="CM117">
            <v>0</v>
          </cell>
          <cell r="CN117">
            <v>0</v>
          </cell>
          <cell r="CO117">
            <v>0</v>
          </cell>
          <cell r="CP117">
            <v>0.22652158999999999</v>
          </cell>
          <cell r="CQ117" t="str">
            <v/>
          </cell>
          <cell r="CR117" t="str">
            <v/>
          </cell>
          <cell r="CS117" t="str">
            <v/>
          </cell>
          <cell r="CT117" t="str">
            <v/>
          </cell>
          <cell r="CU117">
            <v>0</v>
          </cell>
          <cell r="CX117">
            <v>3.77536</v>
          </cell>
          <cell r="CY117">
            <v>3.77536</v>
          </cell>
          <cell r="CZ117">
            <v>0</v>
          </cell>
          <cell r="DA117">
            <v>0</v>
          </cell>
          <cell r="DB117">
            <v>0</v>
          </cell>
          <cell r="DE117">
            <v>3.7753599800000002</v>
          </cell>
          <cell r="DG117">
            <v>1.7927705799999998</v>
          </cell>
          <cell r="DH117">
            <v>1.9999999878450581E-8</v>
          </cell>
          <cell r="DI117">
            <v>1.7927705599999999</v>
          </cell>
          <cell r="DJ117">
            <v>1.7927705599999999</v>
          </cell>
          <cell r="DK117">
            <v>0</v>
          </cell>
          <cell r="DL117">
            <v>0</v>
          </cell>
          <cell r="DM117">
            <v>0</v>
          </cell>
          <cell r="DN117">
            <v>0</v>
          </cell>
          <cell r="DS117">
            <v>0</v>
          </cell>
          <cell r="DT117">
            <v>0</v>
          </cell>
          <cell r="DU117">
            <v>0</v>
          </cell>
          <cell r="DV117">
            <v>0</v>
          </cell>
          <cell r="DW117">
            <v>0</v>
          </cell>
          <cell r="DX117" t="str">
            <v/>
          </cell>
          <cell r="DY117">
            <v>2</v>
          </cell>
          <cell r="DZ117" t="str">
            <v/>
          </cell>
          <cell r="EA117" t="str">
            <v/>
          </cell>
          <cell r="EB117" t="str">
            <v>2</v>
          </cell>
          <cell r="EC117">
            <v>0</v>
          </cell>
          <cell r="ED117">
            <v>0</v>
          </cell>
          <cell r="EE117">
            <v>0</v>
          </cell>
          <cell r="EF117">
            <v>0</v>
          </cell>
          <cell r="EG117">
            <v>0</v>
          </cell>
          <cell r="EH117">
            <v>0</v>
          </cell>
          <cell r="EI117">
            <v>0</v>
          </cell>
          <cell r="EJ117">
            <v>0</v>
          </cell>
          <cell r="EK117">
            <v>0</v>
          </cell>
          <cell r="EL117">
            <v>0</v>
          </cell>
          <cell r="EM117">
            <v>0</v>
          </cell>
          <cell r="EN117">
            <v>0</v>
          </cell>
          <cell r="EO117">
            <v>0</v>
          </cell>
          <cell r="EP117">
            <v>0</v>
          </cell>
          <cell r="EQ117">
            <v>0</v>
          </cell>
          <cell r="ER117">
            <v>0</v>
          </cell>
          <cell r="ES117">
            <v>0</v>
          </cell>
          <cell r="ET117">
            <v>0</v>
          </cell>
          <cell r="EU117">
            <v>0</v>
          </cell>
          <cell r="EV117">
            <v>0</v>
          </cell>
          <cell r="EW117">
            <v>0</v>
          </cell>
          <cell r="EX117">
            <v>0</v>
          </cell>
          <cell r="EY117">
            <v>0</v>
          </cell>
          <cell r="EZ117">
            <v>0</v>
          </cell>
          <cell r="FA117">
            <v>0</v>
          </cell>
          <cell r="FB117">
            <v>0</v>
          </cell>
          <cell r="FC117">
            <v>0</v>
          </cell>
          <cell r="FD117">
            <v>0</v>
          </cell>
          <cell r="FE117">
            <v>0</v>
          </cell>
          <cell r="FF117">
            <v>0</v>
          </cell>
          <cell r="FG117" t="str">
            <v/>
          </cell>
          <cell r="FH117" t="str">
            <v/>
          </cell>
          <cell r="FI117" t="str">
            <v/>
          </cell>
          <cell r="FJ117" t="str">
            <v/>
          </cell>
          <cell r="FK117">
            <v>0</v>
          </cell>
          <cell r="FN117">
            <v>3.77536</v>
          </cell>
          <cell r="FO117">
            <v>0</v>
          </cell>
          <cell r="FP117">
            <v>0</v>
          </cell>
          <cell r="FQ117">
            <v>0</v>
          </cell>
          <cell r="FR117">
            <v>0</v>
          </cell>
          <cell r="FS117">
            <v>0</v>
          </cell>
          <cell r="FT117">
            <v>0</v>
          </cell>
          <cell r="FU117">
            <v>0</v>
          </cell>
          <cell r="FV117">
            <v>1</v>
          </cell>
          <cell r="FW117">
            <v>0</v>
          </cell>
          <cell r="FX117">
            <v>1</v>
          </cell>
          <cell r="FZ117">
            <v>0</v>
          </cell>
          <cell r="GA117">
            <v>0</v>
          </cell>
          <cell r="GB117">
            <v>0</v>
          </cell>
          <cell r="GC117">
            <v>0</v>
          </cell>
          <cell r="GD117">
            <v>0</v>
          </cell>
          <cell r="GE117">
            <v>0</v>
          </cell>
          <cell r="GF117">
            <v>0</v>
          </cell>
          <cell r="GG117">
            <v>0</v>
          </cell>
          <cell r="GH117">
            <v>0</v>
          </cell>
          <cell r="GI117">
            <v>0</v>
          </cell>
          <cell r="GJ117">
            <v>0</v>
          </cell>
          <cell r="GK117">
            <v>0</v>
          </cell>
          <cell r="GL117">
            <v>0</v>
          </cell>
          <cell r="GM117">
            <v>0</v>
          </cell>
          <cell r="GN117">
            <v>0</v>
          </cell>
          <cell r="GO117">
            <v>0</v>
          </cell>
          <cell r="GP117">
            <v>0</v>
          </cell>
          <cell r="GQ117">
            <v>0</v>
          </cell>
          <cell r="GR117">
            <v>0</v>
          </cell>
          <cell r="GS117">
            <v>0</v>
          </cell>
          <cell r="GT117">
            <v>0</v>
          </cell>
          <cell r="GU117">
            <v>0</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0</v>
          </cell>
          <cell r="ID117">
            <v>0</v>
          </cell>
          <cell r="IE117">
            <v>0</v>
          </cell>
          <cell r="IF117">
            <v>0</v>
          </cell>
          <cell r="IG117">
            <v>0</v>
          </cell>
          <cell r="IH117">
            <v>0</v>
          </cell>
          <cell r="II117">
            <v>0</v>
          </cell>
          <cell r="IJ117">
            <v>0</v>
          </cell>
          <cell r="IK117">
            <v>0</v>
          </cell>
          <cell r="IL117">
            <v>0</v>
          </cell>
          <cell r="IM117">
            <v>0</v>
          </cell>
          <cell r="IN117">
            <v>0</v>
          </cell>
          <cell r="IO117">
            <v>0</v>
          </cell>
          <cell r="IP117">
            <v>0</v>
          </cell>
          <cell r="IQ117">
            <v>0</v>
          </cell>
          <cell r="IR117">
            <v>0</v>
          </cell>
          <cell r="IS117">
            <v>0</v>
          </cell>
          <cell r="IT117">
            <v>0</v>
          </cell>
          <cell r="IU117">
            <v>0</v>
          </cell>
          <cell r="IV117">
            <v>0</v>
          </cell>
          <cell r="IW117">
            <v>0</v>
          </cell>
          <cell r="IX117">
            <v>0</v>
          </cell>
          <cell r="IY117">
            <v>0</v>
          </cell>
          <cell r="IZ117">
            <v>0</v>
          </cell>
          <cell r="JA117">
            <v>0</v>
          </cell>
          <cell r="JB117">
            <v>0</v>
          </cell>
          <cell r="JC117">
            <v>0</v>
          </cell>
          <cell r="JD117">
            <v>0</v>
          </cell>
          <cell r="JE117">
            <v>0</v>
          </cell>
          <cell r="JF117">
            <v>0</v>
          </cell>
          <cell r="JG117">
            <v>0</v>
          </cell>
          <cell r="JH117">
            <v>0</v>
          </cell>
          <cell r="JI117">
            <v>0</v>
          </cell>
          <cell r="JJ117">
            <v>0</v>
          </cell>
          <cell r="JK117">
            <v>0</v>
          </cell>
          <cell r="JL117">
            <v>0</v>
          </cell>
          <cell r="JM117">
            <v>0</v>
          </cell>
          <cell r="JN117">
            <v>0</v>
          </cell>
          <cell r="JO117">
            <v>0</v>
          </cell>
          <cell r="JP117">
            <v>0</v>
          </cell>
          <cell r="JQ117">
            <v>0</v>
          </cell>
          <cell r="JR117">
            <v>0</v>
          </cell>
          <cell r="JS117">
            <v>0</v>
          </cell>
          <cell r="JT117">
            <v>0</v>
          </cell>
          <cell r="JU117">
            <v>0</v>
          </cell>
          <cell r="JV117">
            <v>0</v>
          </cell>
          <cell r="JW117">
            <v>0</v>
          </cell>
          <cell r="JX117">
            <v>0</v>
          </cell>
          <cell r="JY117">
            <v>0</v>
          </cell>
          <cell r="JZ117">
            <v>0</v>
          </cell>
          <cell r="KA117">
            <v>0</v>
          </cell>
          <cell r="KB117">
            <v>0</v>
          </cell>
          <cell r="KC117">
            <v>0</v>
          </cell>
          <cell r="KD117">
            <v>0</v>
          </cell>
          <cell r="KE117">
            <v>0</v>
          </cell>
          <cell r="KF117">
            <v>0</v>
          </cell>
          <cell r="KG117">
            <v>0</v>
          </cell>
          <cell r="KH117">
            <v>0</v>
          </cell>
          <cell r="KI117">
            <v>0</v>
          </cell>
          <cell r="KJ117">
            <v>0</v>
          </cell>
          <cell r="KK117">
            <v>0</v>
          </cell>
          <cell r="KL117">
            <v>0</v>
          </cell>
          <cell r="KM117">
            <v>0</v>
          </cell>
          <cell r="KN117">
            <v>0</v>
          </cell>
          <cell r="KO117">
            <v>0</v>
          </cell>
          <cell r="KP117">
            <v>0</v>
          </cell>
          <cell r="KQ117">
            <v>0</v>
          </cell>
          <cell r="KR117">
            <v>0</v>
          </cell>
          <cell r="KS117">
            <v>0</v>
          </cell>
          <cell r="KT117">
            <v>0</v>
          </cell>
          <cell r="KU117">
            <v>0</v>
          </cell>
          <cell r="KV117">
            <v>0</v>
          </cell>
          <cell r="KW117">
            <v>0</v>
          </cell>
          <cell r="KX117">
            <v>0</v>
          </cell>
          <cell r="KY117">
            <v>0</v>
          </cell>
          <cell r="KZ117">
            <v>0</v>
          </cell>
          <cell r="LA117">
            <v>0</v>
          </cell>
          <cell r="LB117">
            <v>0</v>
          </cell>
          <cell r="LC117">
            <v>0</v>
          </cell>
          <cell r="LD117">
            <v>0</v>
          </cell>
          <cell r="LE117">
            <v>0</v>
          </cell>
          <cell r="LF117">
            <v>0</v>
          </cell>
          <cell r="LG117">
            <v>0</v>
          </cell>
          <cell r="LH117">
            <v>0</v>
          </cell>
          <cell r="LI117">
            <v>0</v>
          </cell>
          <cell r="LJ117">
            <v>0</v>
          </cell>
          <cell r="LK117">
            <v>0</v>
          </cell>
          <cell r="LL117">
            <v>0</v>
          </cell>
          <cell r="LQ117">
            <v>0</v>
          </cell>
          <cell r="LR117">
            <v>0</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v>2020</v>
          </cell>
          <cell r="OM117">
            <v>2022</v>
          </cell>
          <cell r="ON117">
            <v>2022</v>
          </cell>
          <cell r="OO117">
            <v>2022</v>
          </cell>
          <cell r="OP117">
            <v>0</v>
          </cell>
          <cell r="OR117" t="str">
            <v>нд</v>
          </cell>
          <cell r="OT117">
            <v>4.5304320059999998</v>
          </cell>
        </row>
        <row r="118">
          <cell r="A118" t="str">
            <v>K_Che314</v>
          </cell>
          <cell r="B118" t="str">
            <v>1.1.6</v>
          </cell>
          <cell r="C118" t="str">
            <v>Проведение предпроектного обследования и разработка проектно-сметной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2020-2024 годы</v>
          </cell>
          <cell r="D118" t="str">
            <v>K_Che314</v>
          </cell>
          <cell r="E118">
            <v>8.31</v>
          </cell>
          <cell r="H118">
            <v>8.31</v>
          </cell>
          <cell r="J118">
            <v>7.1248404000000001</v>
          </cell>
          <cell r="K118">
            <v>5.5996173100000002</v>
          </cell>
          <cell r="L118">
            <v>1.5252230900000001</v>
          </cell>
          <cell r="M118">
            <v>0</v>
          </cell>
          <cell r="N118">
            <v>0</v>
          </cell>
          <cell r="O118">
            <v>0</v>
          </cell>
          <cell r="P118">
            <v>0</v>
          </cell>
          <cell r="Q118">
            <v>1.5252230900000001</v>
          </cell>
          <cell r="R118">
            <v>4.5122806043165422</v>
          </cell>
          <cell r="S118">
            <v>0</v>
          </cell>
          <cell r="T118">
            <v>0</v>
          </cell>
          <cell r="U118">
            <v>0</v>
          </cell>
          <cell r="V118">
            <v>0</v>
          </cell>
          <cell r="W118">
            <v>4.5122806043165422</v>
          </cell>
          <cell r="X118">
            <v>4.5122806043165422</v>
          </cell>
          <cell r="Y118">
            <v>0</v>
          </cell>
          <cell r="Z118">
            <v>0</v>
          </cell>
          <cell r="AA118">
            <v>0</v>
          </cell>
          <cell r="AB118">
            <v>0</v>
          </cell>
          <cell r="AC118">
            <v>4.5122806043165422</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v>1</v>
          </cell>
          <cell r="BC118" t="str">
            <v/>
          </cell>
          <cell r="BD118" t="str">
            <v/>
          </cell>
          <cell r="BE118" t="str">
            <v/>
          </cell>
          <cell r="BF118" t="str">
            <v>1</v>
          </cell>
          <cell r="BG118">
            <v>5.5996173100000002</v>
          </cell>
          <cell r="BH118">
            <v>0</v>
          </cell>
          <cell r="BI118">
            <v>0</v>
          </cell>
          <cell r="BJ118">
            <v>0</v>
          </cell>
          <cell r="BK118">
            <v>0</v>
          </cell>
          <cell r="BL118">
            <v>5.5996173100000002</v>
          </cell>
          <cell r="BM118">
            <v>0</v>
          </cell>
          <cell r="BN118">
            <v>0</v>
          </cell>
          <cell r="BO118">
            <v>0</v>
          </cell>
          <cell r="BP118">
            <v>0</v>
          </cell>
          <cell r="BQ118">
            <v>0</v>
          </cell>
          <cell r="BR118">
            <v>0</v>
          </cell>
          <cell r="BS118">
            <v>5.5996173100000002</v>
          </cell>
          <cell r="BT118">
            <v>0</v>
          </cell>
          <cell r="BU118">
            <v>0</v>
          </cell>
          <cell r="BV118">
            <v>0</v>
          </cell>
          <cell r="BW118">
            <v>0</v>
          </cell>
          <cell r="BX118">
            <v>5.5996173100000002</v>
          </cell>
          <cell r="BY118">
            <v>0</v>
          </cell>
          <cell r="BZ118">
            <v>0</v>
          </cell>
          <cell r="CA118">
            <v>0</v>
          </cell>
          <cell r="CB118">
            <v>0</v>
          </cell>
          <cell r="CC118">
            <v>0</v>
          </cell>
          <cell r="CD118">
            <v>0</v>
          </cell>
          <cell r="CE118">
            <v>0</v>
          </cell>
          <cell r="CF118">
            <v>0</v>
          </cell>
          <cell r="CG118">
            <v>0</v>
          </cell>
          <cell r="CH118">
            <v>0</v>
          </cell>
          <cell r="CI118">
            <v>0</v>
          </cell>
          <cell r="CJ118">
            <v>0</v>
          </cell>
          <cell r="CK118">
            <v>5.5996173100000002</v>
          </cell>
          <cell r="CL118">
            <v>0</v>
          </cell>
          <cell r="CM118">
            <v>0</v>
          </cell>
          <cell r="CN118">
            <v>0</v>
          </cell>
          <cell r="CO118">
            <v>0</v>
          </cell>
          <cell r="CP118">
            <v>5.5996173100000002</v>
          </cell>
          <cell r="CQ118" t="str">
            <v/>
          </cell>
          <cell r="CR118" t="str">
            <v/>
          </cell>
          <cell r="CS118" t="str">
            <v/>
          </cell>
          <cell r="CT118" t="str">
            <v/>
          </cell>
          <cell r="CU118">
            <v>0</v>
          </cell>
          <cell r="CX118">
            <v>6.9249999999999998</v>
          </cell>
          <cell r="CY118">
            <v>6.9249999999999998</v>
          </cell>
          <cell r="CZ118">
            <v>0</v>
          </cell>
          <cell r="DA118">
            <v>0</v>
          </cell>
          <cell r="DB118">
            <v>0</v>
          </cell>
          <cell r="DE118">
            <v>6.9249999999999998</v>
          </cell>
          <cell r="DG118">
            <v>3.4501504000000001</v>
          </cell>
          <cell r="DH118">
            <v>3.4501504000000001</v>
          </cell>
          <cell r="DI118">
            <v>0</v>
          </cell>
          <cell r="DJ118">
            <v>0</v>
          </cell>
          <cell r="DK118">
            <v>0</v>
          </cell>
          <cell r="DL118">
            <v>0</v>
          </cell>
          <cell r="DM118">
            <v>0</v>
          </cell>
          <cell r="DN118">
            <v>0</v>
          </cell>
          <cell r="DS118">
            <v>0</v>
          </cell>
          <cell r="DT118">
            <v>0</v>
          </cell>
          <cell r="DU118">
            <v>0</v>
          </cell>
          <cell r="DV118">
            <v>0</v>
          </cell>
          <cell r="DW118">
            <v>0</v>
          </cell>
          <cell r="DX118" t="str">
            <v/>
          </cell>
          <cell r="DY118">
            <v>2</v>
          </cell>
          <cell r="DZ118" t="str">
            <v/>
          </cell>
          <cell r="EA118" t="str">
            <v/>
          </cell>
          <cell r="EB118" t="str">
            <v>2</v>
          </cell>
          <cell r="EC118">
            <v>3.4501504000000001</v>
          </cell>
          <cell r="ED118">
            <v>3.4501504000000001</v>
          </cell>
          <cell r="EE118">
            <v>0</v>
          </cell>
          <cell r="EF118">
            <v>0</v>
          </cell>
          <cell r="EG118">
            <v>0</v>
          </cell>
          <cell r="EH118">
            <v>0</v>
          </cell>
          <cell r="EI118">
            <v>0</v>
          </cell>
          <cell r="EJ118">
            <v>0</v>
          </cell>
          <cell r="EK118">
            <v>0</v>
          </cell>
          <cell r="EL118">
            <v>0</v>
          </cell>
          <cell r="EM118">
            <v>3.4501504000000001</v>
          </cell>
          <cell r="EN118">
            <v>3.4501504000000001</v>
          </cell>
          <cell r="EO118">
            <v>0</v>
          </cell>
          <cell r="EP118">
            <v>0</v>
          </cell>
          <cell r="EQ118">
            <v>0</v>
          </cell>
          <cell r="ER118">
            <v>3.4501504000000001</v>
          </cell>
          <cell r="ES118">
            <v>0</v>
          </cell>
          <cell r="ET118">
            <v>0</v>
          </cell>
          <cell r="EU118">
            <v>0</v>
          </cell>
          <cell r="EV118">
            <v>0</v>
          </cell>
          <cell r="EW118">
            <v>0</v>
          </cell>
          <cell r="EX118">
            <v>0</v>
          </cell>
          <cell r="EY118">
            <v>0</v>
          </cell>
          <cell r="EZ118">
            <v>0</v>
          </cell>
          <cell r="FA118">
            <v>0</v>
          </cell>
          <cell r="FB118">
            <v>3.4501504000000001</v>
          </cell>
          <cell r="FC118">
            <v>3.4501504000000001</v>
          </cell>
          <cell r="FD118">
            <v>0</v>
          </cell>
          <cell r="FE118">
            <v>0</v>
          </cell>
          <cell r="FF118">
            <v>0</v>
          </cell>
          <cell r="FG118" t="str">
            <v/>
          </cell>
          <cell r="FH118" t="str">
            <v/>
          </cell>
          <cell r="FI118" t="str">
            <v/>
          </cell>
          <cell r="FJ118" t="str">
            <v/>
          </cell>
          <cell r="FK118">
            <v>0</v>
          </cell>
          <cell r="FN118">
            <v>6.9249999999999998</v>
          </cell>
          <cell r="FO118">
            <v>0</v>
          </cell>
          <cell r="FP118">
            <v>0</v>
          </cell>
          <cell r="FQ118">
            <v>0</v>
          </cell>
          <cell r="FR118">
            <v>0</v>
          </cell>
          <cell r="FS118">
            <v>0</v>
          </cell>
          <cell r="FT118">
            <v>0</v>
          </cell>
          <cell r="FU118">
            <v>0</v>
          </cell>
          <cell r="FV118">
            <v>1</v>
          </cell>
          <cell r="FW118">
            <v>0</v>
          </cell>
          <cell r="FX118">
            <v>1</v>
          </cell>
          <cell r="FZ118">
            <v>0</v>
          </cell>
          <cell r="GA118">
            <v>0</v>
          </cell>
          <cell r="GB118">
            <v>0</v>
          </cell>
          <cell r="GC118">
            <v>0</v>
          </cell>
          <cell r="GD118">
            <v>0</v>
          </cell>
          <cell r="GE118">
            <v>0</v>
          </cell>
          <cell r="GF118">
            <v>0</v>
          </cell>
          <cell r="GG118">
            <v>0</v>
          </cell>
          <cell r="GH118">
            <v>0</v>
          </cell>
          <cell r="GI118">
            <v>0</v>
          </cell>
          <cell r="GJ118">
            <v>0</v>
          </cell>
          <cell r="GK118">
            <v>0</v>
          </cell>
          <cell r="GL118">
            <v>0</v>
          </cell>
          <cell r="GM118">
            <v>0</v>
          </cell>
          <cell r="GN118">
            <v>0</v>
          </cell>
          <cell r="GO118">
            <v>0</v>
          </cell>
          <cell r="GP118">
            <v>0</v>
          </cell>
          <cell r="GQ118">
            <v>0</v>
          </cell>
          <cell r="GR118">
            <v>0</v>
          </cell>
          <cell r="GS118">
            <v>0</v>
          </cell>
          <cell r="GT118">
            <v>0</v>
          </cell>
          <cell r="GU118">
            <v>0</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0</v>
          </cell>
          <cell r="ID118">
            <v>0</v>
          </cell>
          <cell r="IE118">
            <v>0</v>
          </cell>
          <cell r="IF118">
            <v>0</v>
          </cell>
          <cell r="IG118">
            <v>0</v>
          </cell>
          <cell r="IH118">
            <v>0</v>
          </cell>
          <cell r="II118">
            <v>0</v>
          </cell>
          <cell r="IJ118">
            <v>0</v>
          </cell>
          <cell r="IK118">
            <v>0</v>
          </cell>
          <cell r="IL118">
            <v>0</v>
          </cell>
          <cell r="IM118">
            <v>0</v>
          </cell>
          <cell r="IN118">
            <v>0</v>
          </cell>
          <cell r="IO118">
            <v>0</v>
          </cell>
          <cell r="IP118">
            <v>0</v>
          </cell>
          <cell r="IQ118">
            <v>0</v>
          </cell>
          <cell r="IR118">
            <v>0</v>
          </cell>
          <cell r="IS118">
            <v>0</v>
          </cell>
          <cell r="IT118">
            <v>0</v>
          </cell>
          <cell r="IU118">
            <v>0</v>
          </cell>
          <cell r="IV118">
            <v>0</v>
          </cell>
          <cell r="IW118">
            <v>0</v>
          </cell>
          <cell r="IX118">
            <v>0</v>
          </cell>
          <cell r="IY118">
            <v>0</v>
          </cell>
          <cell r="IZ118">
            <v>0</v>
          </cell>
          <cell r="JA118">
            <v>0</v>
          </cell>
          <cell r="JB118">
            <v>0</v>
          </cell>
          <cell r="JC118">
            <v>0</v>
          </cell>
          <cell r="JD118">
            <v>0</v>
          </cell>
          <cell r="JE118">
            <v>0</v>
          </cell>
          <cell r="JF118">
            <v>0</v>
          </cell>
          <cell r="JG118">
            <v>0</v>
          </cell>
          <cell r="JH118">
            <v>0</v>
          </cell>
          <cell r="JI118">
            <v>0</v>
          </cell>
          <cell r="JJ118">
            <v>0</v>
          </cell>
          <cell r="JK118">
            <v>0</v>
          </cell>
          <cell r="JL118">
            <v>0</v>
          </cell>
          <cell r="JM118">
            <v>0</v>
          </cell>
          <cell r="JN118">
            <v>0</v>
          </cell>
          <cell r="JO118">
            <v>0</v>
          </cell>
          <cell r="JP118">
            <v>0</v>
          </cell>
          <cell r="JQ118">
            <v>0</v>
          </cell>
          <cell r="JR118">
            <v>0</v>
          </cell>
          <cell r="JS118">
            <v>0</v>
          </cell>
          <cell r="JT118">
            <v>0</v>
          </cell>
          <cell r="JU118">
            <v>0</v>
          </cell>
          <cell r="JV118">
            <v>0</v>
          </cell>
          <cell r="JW118">
            <v>0</v>
          </cell>
          <cell r="JX118">
            <v>0</v>
          </cell>
          <cell r="JY118">
            <v>0</v>
          </cell>
          <cell r="JZ118">
            <v>0</v>
          </cell>
          <cell r="KA118">
            <v>0</v>
          </cell>
          <cell r="KB118">
            <v>0</v>
          </cell>
          <cell r="KC118">
            <v>0</v>
          </cell>
          <cell r="KD118">
            <v>0</v>
          </cell>
          <cell r="KE118">
            <v>0</v>
          </cell>
          <cell r="KF118">
            <v>0</v>
          </cell>
          <cell r="KG118">
            <v>0</v>
          </cell>
          <cell r="KH118">
            <v>0</v>
          </cell>
          <cell r="KI118">
            <v>0</v>
          </cell>
          <cell r="KJ118">
            <v>0</v>
          </cell>
          <cell r="KK118">
            <v>0</v>
          </cell>
          <cell r="KL118">
            <v>0</v>
          </cell>
          <cell r="KM118">
            <v>0</v>
          </cell>
          <cell r="KN118">
            <v>0</v>
          </cell>
          <cell r="KO118">
            <v>0</v>
          </cell>
          <cell r="KP118">
            <v>0</v>
          </cell>
          <cell r="KQ118">
            <v>0</v>
          </cell>
          <cell r="KR118">
            <v>0</v>
          </cell>
          <cell r="KS118">
            <v>0</v>
          </cell>
          <cell r="KT118">
            <v>0</v>
          </cell>
          <cell r="KU118">
            <v>0</v>
          </cell>
          <cell r="KV118">
            <v>0</v>
          </cell>
          <cell r="KW118">
            <v>0</v>
          </cell>
          <cell r="KX118">
            <v>0</v>
          </cell>
          <cell r="KY118">
            <v>0</v>
          </cell>
          <cell r="KZ118">
            <v>0</v>
          </cell>
          <cell r="LA118">
            <v>0</v>
          </cell>
          <cell r="LB118">
            <v>0</v>
          </cell>
          <cell r="LC118">
            <v>0</v>
          </cell>
          <cell r="LD118">
            <v>0</v>
          </cell>
          <cell r="LE118">
            <v>0</v>
          </cell>
          <cell r="LF118">
            <v>0</v>
          </cell>
          <cell r="LG118">
            <v>0</v>
          </cell>
          <cell r="LH118">
            <v>0</v>
          </cell>
          <cell r="LI118">
            <v>0</v>
          </cell>
          <cell r="LJ118">
            <v>0</v>
          </cell>
          <cell r="LK118">
            <v>0</v>
          </cell>
          <cell r="LL118">
            <v>0</v>
          </cell>
          <cell r="LQ118">
            <v>0</v>
          </cell>
          <cell r="LR118">
            <v>0</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v>2020</v>
          </cell>
          <cell r="OM118">
            <v>2022</v>
          </cell>
          <cell r="ON118">
            <v>2023</v>
          </cell>
          <cell r="OO118">
            <v>2023</v>
          </cell>
          <cell r="OP118" t="str">
            <v>п</v>
          </cell>
          <cell r="OR118" t="str">
            <v>нд</v>
          </cell>
          <cell r="OT118">
            <v>8.31</v>
          </cell>
        </row>
        <row r="119">
          <cell r="A119" t="str">
            <v>K_Che315</v>
          </cell>
          <cell r="B119" t="str">
            <v>1.1.6</v>
          </cell>
          <cell r="C119" t="str">
            <v>Проведение предпроектного обследования и разработка проектно-сметной документации по реконструкции ПС 35 кВ Ножай-Юрт в рамках программы модернизации и повышения надежности электросетевого комплекса Чеченской Республики на 2020-2024 годы</v>
          </cell>
          <cell r="D119" t="str">
            <v>K_Che315</v>
          </cell>
          <cell r="E119">
            <v>4.3599959999999998</v>
          </cell>
          <cell r="H119">
            <v>4.3599960200000005</v>
          </cell>
          <cell r="J119">
            <v>3.0915728699999994</v>
          </cell>
          <cell r="K119">
            <v>0.21799978999999947</v>
          </cell>
          <cell r="L119">
            <v>2.8735730799999999</v>
          </cell>
          <cell r="M119">
            <v>0</v>
          </cell>
          <cell r="N119">
            <v>0</v>
          </cell>
          <cell r="O119">
            <v>0</v>
          </cell>
          <cell r="P119">
            <v>0</v>
          </cell>
          <cell r="Q119">
            <v>2.8735730799999999</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0.21799980999999999</v>
          </cell>
          <cell r="BH119">
            <v>0</v>
          </cell>
          <cell r="BI119">
            <v>0</v>
          </cell>
          <cell r="BJ119">
            <v>0</v>
          </cell>
          <cell r="BK119">
            <v>0</v>
          </cell>
          <cell r="BL119">
            <v>0.21799980999999999</v>
          </cell>
          <cell r="BM119">
            <v>0</v>
          </cell>
          <cell r="BN119">
            <v>0</v>
          </cell>
          <cell r="BO119">
            <v>0</v>
          </cell>
          <cell r="BP119">
            <v>0</v>
          </cell>
          <cell r="BQ119">
            <v>0</v>
          </cell>
          <cell r="BR119">
            <v>0</v>
          </cell>
          <cell r="BS119">
            <v>0.21799980999999999</v>
          </cell>
          <cell r="BT119">
            <v>0</v>
          </cell>
          <cell r="BU119">
            <v>0</v>
          </cell>
          <cell r="BV119">
            <v>0</v>
          </cell>
          <cell r="BW119">
            <v>0</v>
          </cell>
          <cell r="BX119">
            <v>0.21799980999999999</v>
          </cell>
          <cell r="BY119">
            <v>0</v>
          </cell>
          <cell r="BZ119">
            <v>0</v>
          </cell>
          <cell r="CA119">
            <v>0</v>
          </cell>
          <cell r="CB119">
            <v>0</v>
          </cell>
          <cell r="CC119">
            <v>0</v>
          </cell>
          <cell r="CD119">
            <v>0</v>
          </cell>
          <cell r="CE119">
            <v>0</v>
          </cell>
          <cell r="CF119">
            <v>0</v>
          </cell>
          <cell r="CG119">
            <v>0</v>
          </cell>
          <cell r="CH119">
            <v>0</v>
          </cell>
          <cell r="CI119">
            <v>0</v>
          </cell>
          <cell r="CJ119">
            <v>0</v>
          </cell>
          <cell r="CK119">
            <v>0.21799980999999999</v>
          </cell>
          <cell r="CL119">
            <v>0</v>
          </cell>
          <cell r="CM119">
            <v>0</v>
          </cell>
          <cell r="CN119">
            <v>0</v>
          </cell>
          <cell r="CO119">
            <v>0</v>
          </cell>
          <cell r="CP119">
            <v>0.21799980999999999</v>
          </cell>
          <cell r="CQ119" t="str">
            <v/>
          </cell>
          <cell r="CR119" t="str">
            <v/>
          </cell>
          <cell r="CS119" t="str">
            <v/>
          </cell>
          <cell r="CT119" t="str">
            <v/>
          </cell>
          <cell r="CU119">
            <v>0</v>
          </cell>
          <cell r="CX119">
            <v>3.6333299999999999</v>
          </cell>
          <cell r="CY119">
            <v>3.6333299999999999</v>
          </cell>
          <cell r="CZ119">
            <v>0</v>
          </cell>
          <cell r="DA119">
            <v>0</v>
          </cell>
          <cell r="DB119">
            <v>0</v>
          </cell>
          <cell r="DE119">
            <v>3.6333300199999998</v>
          </cell>
          <cell r="DG119">
            <v>1.53133165</v>
          </cell>
          <cell r="DH119">
            <v>-1.9999999878450581E-8</v>
          </cell>
          <cell r="DI119">
            <v>1.5313316699999999</v>
          </cell>
          <cell r="DJ119">
            <v>1.5313316699999999</v>
          </cell>
          <cell r="DK119">
            <v>0</v>
          </cell>
          <cell r="DL119">
            <v>0</v>
          </cell>
          <cell r="DM119">
            <v>0</v>
          </cell>
          <cell r="DN119">
            <v>0</v>
          </cell>
          <cell r="DS119">
            <v>0</v>
          </cell>
          <cell r="DT119">
            <v>0</v>
          </cell>
          <cell r="DU119">
            <v>0</v>
          </cell>
          <cell r="DV119">
            <v>0</v>
          </cell>
          <cell r="DW119">
            <v>0</v>
          </cell>
          <cell r="DX119" t="str">
            <v/>
          </cell>
          <cell r="DY119">
            <v>2</v>
          </cell>
          <cell r="DZ119" t="str">
            <v/>
          </cell>
          <cell r="EA119" t="str">
            <v/>
          </cell>
          <cell r="EB119" t="str">
            <v>2</v>
          </cell>
          <cell r="EC119">
            <v>0</v>
          </cell>
          <cell r="ED119">
            <v>0</v>
          </cell>
          <cell r="EE119">
            <v>0</v>
          </cell>
          <cell r="EF119">
            <v>0</v>
          </cell>
          <cell r="EG119">
            <v>0</v>
          </cell>
          <cell r="EH119">
            <v>0</v>
          </cell>
          <cell r="EI119">
            <v>0</v>
          </cell>
          <cell r="EJ119">
            <v>0</v>
          </cell>
          <cell r="EK119">
            <v>0</v>
          </cell>
          <cell r="EL119">
            <v>0</v>
          </cell>
          <cell r="EM119">
            <v>0</v>
          </cell>
          <cell r="EN119">
            <v>0</v>
          </cell>
          <cell r="EO119">
            <v>0</v>
          </cell>
          <cell r="EP119">
            <v>0</v>
          </cell>
          <cell r="EQ119">
            <v>0</v>
          </cell>
          <cell r="ER119">
            <v>0</v>
          </cell>
          <cell r="ES119">
            <v>0</v>
          </cell>
          <cell r="ET119">
            <v>0</v>
          </cell>
          <cell r="EU119">
            <v>0</v>
          </cell>
          <cell r="EV119">
            <v>0</v>
          </cell>
          <cell r="EW119">
            <v>0</v>
          </cell>
          <cell r="EX119">
            <v>0</v>
          </cell>
          <cell r="EY119">
            <v>0</v>
          </cell>
          <cell r="EZ119">
            <v>0</v>
          </cell>
          <cell r="FA119">
            <v>0</v>
          </cell>
          <cell r="FB119">
            <v>0</v>
          </cell>
          <cell r="FC119">
            <v>0</v>
          </cell>
          <cell r="FD119">
            <v>0</v>
          </cell>
          <cell r="FE119">
            <v>0</v>
          </cell>
          <cell r="FF119">
            <v>0</v>
          </cell>
          <cell r="FG119" t="str">
            <v/>
          </cell>
          <cell r="FH119" t="str">
            <v/>
          </cell>
          <cell r="FI119" t="str">
            <v/>
          </cell>
          <cell r="FJ119" t="str">
            <v/>
          </cell>
          <cell r="FK119">
            <v>0</v>
          </cell>
          <cell r="FN119">
            <v>3.6333299999999999</v>
          </cell>
          <cell r="FO119">
            <v>0</v>
          </cell>
          <cell r="FP119">
            <v>0</v>
          </cell>
          <cell r="FQ119">
            <v>0</v>
          </cell>
          <cell r="FR119">
            <v>0</v>
          </cell>
          <cell r="FS119">
            <v>0</v>
          </cell>
          <cell r="FT119">
            <v>0</v>
          </cell>
          <cell r="FU119">
            <v>0</v>
          </cell>
          <cell r="FV119">
            <v>1</v>
          </cell>
          <cell r="FW119">
            <v>0</v>
          </cell>
          <cell r="FX119">
            <v>1</v>
          </cell>
          <cell r="FZ119">
            <v>0</v>
          </cell>
          <cell r="GA119">
            <v>0</v>
          </cell>
          <cell r="GB119">
            <v>0</v>
          </cell>
          <cell r="GC119">
            <v>0</v>
          </cell>
          <cell r="GD119">
            <v>0</v>
          </cell>
          <cell r="GE119">
            <v>0</v>
          </cell>
          <cell r="GF119">
            <v>0</v>
          </cell>
          <cell r="GG119">
            <v>0</v>
          </cell>
          <cell r="GH119">
            <v>0</v>
          </cell>
          <cell r="GI119">
            <v>0</v>
          </cell>
          <cell r="GJ119">
            <v>0</v>
          </cell>
          <cell r="GK119">
            <v>0</v>
          </cell>
          <cell r="GL119">
            <v>0</v>
          </cell>
          <cell r="GM119">
            <v>0</v>
          </cell>
          <cell r="GN119">
            <v>0</v>
          </cell>
          <cell r="GO119">
            <v>0</v>
          </cell>
          <cell r="GP119">
            <v>0</v>
          </cell>
          <cell r="GQ119">
            <v>0</v>
          </cell>
          <cell r="GR119">
            <v>0</v>
          </cell>
          <cell r="GS119">
            <v>0</v>
          </cell>
          <cell r="GT119">
            <v>0</v>
          </cell>
          <cell r="GU119">
            <v>0</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0</v>
          </cell>
          <cell r="ID119">
            <v>0</v>
          </cell>
          <cell r="IE119">
            <v>0</v>
          </cell>
          <cell r="IF119">
            <v>0</v>
          </cell>
          <cell r="IG119">
            <v>0</v>
          </cell>
          <cell r="IH119">
            <v>0</v>
          </cell>
          <cell r="II119">
            <v>0</v>
          </cell>
          <cell r="IJ119">
            <v>0</v>
          </cell>
          <cell r="IK119">
            <v>0</v>
          </cell>
          <cell r="IL119">
            <v>0</v>
          </cell>
          <cell r="IM119">
            <v>0</v>
          </cell>
          <cell r="IN119">
            <v>0</v>
          </cell>
          <cell r="IO119">
            <v>0</v>
          </cell>
          <cell r="IP119">
            <v>0</v>
          </cell>
          <cell r="IQ119">
            <v>0</v>
          </cell>
          <cell r="IR119">
            <v>0</v>
          </cell>
          <cell r="IS119">
            <v>0</v>
          </cell>
          <cell r="IT119">
            <v>0</v>
          </cell>
          <cell r="IU119">
            <v>0</v>
          </cell>
          <cell r="IV119">
            <v>0</v>
          </cell>
          <cell r="IW119">
            <v>0</v>
          </cell>
          <cell r="IX119">
            <v>0</v>
          </cell>
          <cell r="IY119">
            <v>0</v>
          </cell>
          <cell r="IZ119">
            <v>0</v>
          </cell>
          <cell r="JA119">
            <v>0</v>
          </cell>
          <cell r="JB119">
            <v>0</v>
          </cell>
          <cell r="JC119">
            <v>0</v>
          </cell>
          <cell r="JD119">
            <v>0</v>
          </cell>
          <cell r="JE119">
            <v>0</v>
          </cell>
          <cell r="JF119">
            <v>0</v>
          </cell>
          <cell r="JG119">
            <v>0</v>
          </cell>
          <cell r="JH119">
            <v>0</v>
          </cell>
          <cell r="JI119">
            <v>0</v>
          </cell>
          <cell r="JJ119">
            <v>0</v>
          </cell>
          <cell r="JK119">
            <v>0</v>
          </cell>
          <cell r="JL119">
            <v>0</v>
          </cell>
          <cell r="JM119">
            <v>0</v>
          </cell>
          <cell r="JN119">
            <v>0</v>
          </cell>
          <cell r="JO119">
            <v>0</v>
          </cell>
          <cell r="JP119">
            <v>0</v>
          </cell>
          <cell r="JQ119">
            <v>0</v>
          </cell>
          <cell r="JR119">
            <v>0</v>
          </cell>
          <cell r="JS119">
            <v>0</v>
          </cell>
          <cell r="JT119">
            <v>0</v>
          </cell>
          <cell r="JU119">
            <v>0</v>
          </cell>
          <cell r="JV119">
            <v>0</v>
          </cell>
          <cell r="JW119">
            <v>0</v>
          </cell>
          <cell r="JX119">
            <v>0</v>
          </cell>
          <cell r="JY119">
            <v>0</v>
          </cell>
          <cell r="JZ119">
            <v>0</v>
          </cell>
          <cell r="KA119">
            <v>0</v>
          </cell>
          <cell r="KB119">
            <v>0</v>
          </cell>
          <cell r="KC119">
            <v>0</v>
          </cell>
          <cell r="KD119">
            <v>0</v>
          </cell>
          <cell r="KE119">
            <v>0</v>
          </cell>
          <cell r="KF119">
            <v>0</v>
          </cell>
          <cell r="KG119">
            <v>0</v>
          </cell>
          <cell r="KH119">
            <v>0</v>
          </cell>
          <cell r="KI119">
            <v>0</v>
          </cell>
          <cell r="KJ119">
            <v>0</v>
          </cell>
          <cell r="KK119">
            <v>0</v>
          </cell>
          <cell r="KL119">
            <v>0</v>
          </cell>
          <cell r="KM119">
            <v>0</v>
          </cell>
          <cell r="KN119">
            <v>0</v>
          </cell>
          <cell r="KO119">
            <v>0</v>
          </cell>
          <cell r="KP119">
            <v>0</v>
          </cell>
          <cell r="KQ119">
            <v>0</v>
          </cell>
          <cell r="KR119">
            <v>0</v>
          </cell>
          <cell r="KS119">
            <v>0</v>
          </cell>
          <cell r="KT119">
            <v>0</v>
          </cell>
          <cell r="KU119">
            <v>0</v>
          </cell>
          <cell r="KV119">
            <v>0</v>
          </cell>
          <cell r="KW119">
            <v>0</v>
          </cell>
          <cell r="KX119">
            <v>0</v>
          </cell>
          <cell r="KY119">
            <v>0</v>
          </cell>
          <cell r="KZ119">
            <v>0</v>
          </cell>
          <cell r="LA119">
            <v>0</v>
          </cell>
          <cell r="LB119">
            <v>0</v>
          </cell>
          <cell r="LC119">
            <v>0</v>
          </cell>
          <cell r="LD119">
            <v>0</v>
          </cell>
          <cell r="LE119">
            <v>0</v>
          </cell>
          <cell r="LF119">
            <v>0</v>
          </cell>
          <cell r="LG119">
            <v>0</v>
          </cell>
          <cell r="LH119">
            <v>0</v>
          </cell>
          <cell r="LI119">
            <v>0</v>
          </cell>
          <cell r="LJ119">
            <v>0</v>
          </cell>
          <cell r="LK119">
            <v>0</v>
          </cell>
          <cell r="LL119">
            <v>0</v>
          </cell>
          <cell r="LQ119">
            <v>0</v>
          </cell>
          <cell r="LR119">
            <v>0</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v>2020</v>
          </cell>
          <cell r="OM119">
            <v>2022</v>
          </cell>
          <cell r="ON119">
            <v>2022</v>
          </cell>
          <cell r="OO119">
            <v>2022</v>
          </cell>
          <cell r="OP119">
            <v>0</v>
          </cell>
          <cell r="OR119" t="str">
            <v>нд</v>
          </cell>
          <cell r="OT119">
            <v>4.3599959999999998</v>
          </cell>
        </row>
        <row r="120">
          <cell r="A120" t="str">
            <v>K_Che316</v>
          </cell>
          <cell r="B120" t="str">
            <v>1.1.6</v>
          </cell>
          <cell r="C120" t="str">
            <v>Проведение предпроектного обследования и разработка проектно-сметной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2020-2024 годы</v>
          </cell>
          <cell r="D120" t="str">
            <v>K_Che316</v>
          </cell>
          <cell r="E120">
            <v>1.9855559920000001</v>
          </cell>
          <cell r="H120">
            <v>1.9855559899999999</v>
          </cell>
          <cell r="J120">
            <v>1.3111097620000001</v>
          </cell>
          <cell r="K120">
            <v>9.9277802000000026E-2</v>
          </cell>
          <cell r="L120">
            <v>1.21183196</v>
          </cell>
          <cell r="M120">
            <v>0</v>
          </cell>
          <cell r="N120">
            <v>0</v>
          </cell>
          <cell r="O120">
            <v>0</v>
          </cell>
          <cell r="P120">
            <v>0</v>
          </cell>
          <cell r="Q120">
            <v>1.21183196</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9.9277799999999805E-2</v>
          </cell>
          <cell r="BH120">
            <v>0</v>
          </cell>
          <cell r="BI120">
            <v>0</v>
          </cell>
          <cell r="BJ120">
            <v>0</v>
          </cell>
          <cell r="BK120">
            <v>0</v>
          </cell>
          <cell r="BL120">
            <v>9.9277799999999805E-2</v>
          </cell>
          <cell r="BM120">
            <v>0</v>
          </cell>
          <cell r="BN120">
            <v>0</v>
          </cell>
          <cell r="BO120">
            <v>0</v>
          </cell>
          <cell r="BP120">
            <v>0</v>
          </cell>
          <cell r="BQ120">
            <v>0</v>
          </cell>
          <cell r="BR120">
            <v>0</v>
          </cell>
          <cell r="BS120">
            <v>9.9277799999999805E-2</v>
          </cell>
          <cell r="BT120">
            <v>0</v>
          </cell>
          <cell r="BU120">
            <v>0</v>
          </cell>
          <cell r="BV120">
            <v>0</v>
          </cell>
          <cell r="BW120">
            <v>0</v>
          </cell>
          <cell r="BX120">
            <v>9.9277799999999805E-2</v>
          </cell>
          <cell r="BY120">
            <v>0</v>
          </cell>
          <cell r="BZ120">
            <v>0</v>
          </cell>
          <cell r="CA120">
            <v>0</v>
          </cell>
          <cell r="CB120">
            <v>0</v>
          </cell>
          <cell r="CC120">
            <v>0</v>
          </cell>
          <cell r="CD120">
            <v>0</v>
          </cell>
          <cell r="CE120">
            <v>0</v>
          </cell>
          <cell r="CF120">
            <v>0</v>
          </cell>
          <cell r="CG120">
            <v>0</v>
          </cell>
          <cell r="CH120">
            <v>0</v>
          </cell>
          <cell r="CI120">
            <v>0</v>
          </cell>
          <cell r="CJ120">
            <v>0</v>
          </cell>
          <cell r="CK120">
            <v>9.9277799999999805E-2</v>
          </cell>
          <cell r="CL120">
            <v>0</v>
          </cell>
          <cell r="CM120">
            <v>0</v>
          </cell>
          <cell r="CN120">
            <v>0</v>
          </cell>
          <cell r="CO120">
            <v>0</v>
          </cell>
          <cell r="CP120">
            <v>9.9277799999999805E-2</v>
          </cell>
          <cell r="CQ120" t="str">
            <v/>
          </cell>
          <cell r="CR120" t="str">
            <v/>
          </cell>
          <cell r="CS120" t="str">
            <v/>
          </cell>
          <cell r="CT120" t="str">
            <v/>
          </cell>
          <cell r="CU120">
            <v>0</v>
          </cell>
          <cell r="CX120">
            <v>1.65463</v>
          </cell>
          <cell r="CY120">
            <v>1.65463</v>
          </cell>
          <cell r="CZ120">
            <v>0</v>
          </cell>
          <cell r="DA120">
            <v>0</v>
          </cell>
          <cell r="DB120">
            <v>0</v>
          </cell>
          <cell r="DE120">
            <v>1.6546299900000001</v>
          </cell>
          <cell r="DG120">
            <v>0.67978665999999999</v>
          </cell>
          <cell r="DH120">
            <v>9.9999999392252903E-9</v>
          </cell>
          <cell r="DI120">
            <v>0.67978665000000005</v>
          </cell>
          <cell r="DJ120">
            <v>0.67978665000000005</v>
          </cell>
          <cell r="DK120">
            <v>0</v>
          </cell>
          <cell r="DL120">
            <v>0</v>
          </cell>
          <cell r="DM120">
            <v>0</v>
          </cell>
          <cell r="DN120">
            <v>0</v>
          </cell>
          <cell r="DS120">
            <v>0</v>
          </cell>
          <cell r="DT120">
            <v>0</v>
          </cell>
          <cell r="DU120">
            <v>0</v>
          </cell>
          <cell r="DV120">
            <v>0</v>
          </cell>
          <cell r="DW120">
            <v>0</v>
          </cell>
          <cell r="DX120" t="str">
            <v/>
          </cell>
          <cell r="DY120" t="str">
            <v/>
          </cell>
          <cell r="DZ120" t="str">
            <v/>
          </cell>
          <cell r="EA120" t="str">
            <v/>
          </cell>
          <cell r="EB120">
            <v>0</v>
          </cell>
          <cell r="EC120">
            <v>0</v>
          </cell>
          <cell r="ED120">
            <v>0</v>
          </cell>
          <cell r="EE120">
            <v>0</v>
          </cell>
          <cell r="EF120">
            <v>0</v>
          </cell>
          <cell r="EG120">
            <v>0</v>
          </cell>
          <cell r="EH120">
            <v>0</v>
          </cell>
          <cell r="EI120">
            <v>0</v>
          </cell>
          <cell r="EJ120">
            <v>0</v>
          </cell>
          <cell r="EK120">
            <v>0</v>
          </cell>
          <cell r="EL120">
            <v>0</v>
          </cell>
          <cell r="EM120">
            <v>0</v>
          </cell>
          <cell r="EN120">
            <v>0</v>
          </cell>
          <cell r="EO120">
            <v>0</v>
          </cell>
          <cell r="EP120">
            <v>0</v>
          </cell>
          <cell r="EQ120">
            <v>0</v>
          </cell>
          <cell r="ER120">
            <v>0</v>
          </cell>
          <cell r="ES120">
            <v>0</v>
          </cell>
          <cell r="ET120">
            <v>0</v>
          </cell>
          <cell r="EU120">
            <v>0</v>
          </cell>
          <cell r="EV120">
            <v>0</v>
          </cell>
          <cell r="EW120">
            <v>0</v>
          </cell>
          <cell r="EX120">
            <v>0</v>
          </cell>
          <cell r="EY120">
            <v>0</v>
          </cell>
          <cell r="EZ120">
            <v>0</v>
          </cell>
          <cell r="FA120">
            <v>0</v>
          </cell>
          <cell r="FB120">
            <v>0</v>
          </cell>
          <cell r="FC120">
            <v>0</v>
          </cell>
          <cell r="FD120">
            <v>0</v>
          </cell>
          <cell r="FE120">
            <v>0</v>
          </cell>
          <cell r="FF120">
            <v>0</v>
          </cell>
          <cell r="FG120" t="str">
            <v/>
          </cell>
          <cell r="FH120" t="str">
            <v/>
          </cell>
          <cell r="FI120" t="str">
            <v/>
          </cell>
          <cell r="FJ120" t="str">
            <v/>
          </cell>
          <cell r="FK120">
            <v>0</v>
          </cell>
          <cell r="FN120">
            <v>1.65463</v>
          </cell>
          <cell r="FO120">
            <v>0</v>
          </cell>
          <cell r="FP120">
            <v>0</v>
          </cell>
          <cell r="FQ120">
            <v>0</v>
          </cell>
          <cell r="FR120">
            <v>0</v>
          </cell>
          <cell r="FS120">
            <v>0</v>
          </cell>
          <cell r="FT120">
            <v>0</v>
          </cell>
          <cell r="FU120">
            <v>0</v>
          </cell>
          <cell r="FV120">
            <v>1</v>
          </cell>
          <cell r="FW120">
            <v>0</v>
          </cell>
          <cell r="FX120">
            <v>1</v>
          </cell>
          <cell r="FZ120">
            <v>0</v>
          </cell>
          <cell r="GA120">
            <v>0</v>
          </cell>
          <cell r="GB120">
            <v>0</v>
          </cell>
          <cell r="GC120">
            <v>0</v>
          </cell>
          <cell r="GD120">
            <v>0</v>
          </cell>
          <cell r="GE120">
            <v>0</v>
          </cell>
          <cell r="GF120">
            <v>0</v>
          </cell>
          <cell r="GG120">
            <v>0</v>
          </cell>
          <cell r="GH120">
            <v>0</v>
          </cell>
          <cell r="GI120">
            <v>0</v>
          </cell>
          <cell r="GJ120">
            <v>0</v>
          </cell>
          <cell r="GK120">
            <v>0</v>
          </cell>
          <cell r="GL120">
            <v>0</v>
          </cell>
          <cell r="GM120">
            <v>0</v>
          </cell>
          <cell r="GN120">
            <v>0</v>
          </cell>
          <cell r="GO120">
            <v>0</v>
          </cell>
          <cell r="GP120">
            <v>0</v>
          </cell>
          <cell r="GQ120">
            <v>0</v>
          </cell>
          <cell r="GR120">
            <v>0</v>
          </cell>
          <cell r="GS120">
            <v>0</v>
          </cell>
          <cell r="GT120">
            <v>0</v>
          </cell>
          <cell r="GU120">
            <v>0</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0</v>
          </cell>
          <cell r="ID120">
            <v>0</v>
          </cell>
          <cell r="IE120">
            <v>0</v>
          </cell>
          <cell r="IF120">
            <v>0</v>
          </cell>
          <cell r="IG120">
            <v>0</v>
          </cell>
          <cell r="IH120">
            <v>0</v>
          </cell>
          <cell r="II120">
            <v>0</v>
          </cell>
          <cell r="IJ120">
            <v>0</v>
          </cell>
          <cell r="IK120">
            <v>0</v>
          </cell>
          <cell r="IL120">
            <v>0</v>
          </cell>
          <cell r="IM120">
            <v>0</v>
          </cell>
          <cell r="IN120">
            <v>0</v>
          </cell>
          <cell r="IO120">
            <v>0</v>
          </cell>
          <cell r="IP120">
            <v>0</v>
          </cell>
          <cell r="IQ120">
            <v>0</v>
          </cell>
          <cell r="IR120">
            <v>0</v>
          </cell>
          <cell r="IS120">
            <v>0</v>
          </cell>
          <cell r="IT120">
            <v>0</v>
          </cell>
          <cell r="IU120">
            <v>0</v>
          </cell>
          <cell r="IV120">
            <v>0</v>
          </cell>
          <cell r="IW120">
            <v>0</v>
          </cell>
          <cell r="IX120">
            <v>0</v>
          </cell>
          <cell r="IY120">
            <v>0</v>
          </cell>
          <cell r="IZ120">
            <v>0</v>
          </cell>
          <cell r="JA120">
            <v>0</v>
          </cell>
          <cell r="JB120">
            <v>0</v>
          </cell>
          <cell r="JC120">
            <v>0</v>
          </cell>
          <cell r="JD120">
            <v>0</v>
          </cell>
          <cell r="JE120">
            <v>0</v>
          </cell>
          <cell r="JF120">
            <v>0</v>
          </cell>
          <cell r="JG120">
            <v>0</v>
          </cell>
          <cell r="JH120">
            <v>0</v>
          </cell>
          <cell r="JI120">
            <v>0</v>
          </cell>
          <cell r="JJ120">
            <v>0</v>
          </cell>
          <cell r="JK120">
            <v>0</v>
          </cell>
          <cell r="JL120">
            <v>0</v>
          </cell>
          <cell r="JM120">
            <v>0</v>
          </cell>
          <cell r="JN120">
            <v>0</v>
          </cell>
          <cell r="JO120">
            <v>0</v>
          </cell>
          <cell r="JP120">
            <v>0</v>
          </cell>
          <cell r="JQ120">
            <v>0</v>
          </cell>
          <cell r="JR120">
            <v>0</v>
          </cell>
          <cell r="JS120">
            <v>0</v>
          </cell>
          <cell r="JT120">
            <v>0</v>
          </cell>
          <cell r="JU120">
            <v>0</v>
          </cell>
          <cell r="JV120">
            <v>0</v>
          </cell>
          <cell r="JW120">
            <v>0</v>
          </cell>
          <cell r="JX120">
            <v>0</v>
          </cell>
          <cell r="JY120">
            <v>0</v>
          </cell>
          <cell r="JZ120">
            <v>0</v>
          </cell>
          <cell r="KA120">
            <v>0</v>
          </cell>
          <cell r="KB120">
            <v>0</v>
          </cell>
          <cell r="KC120">
            <v>0</v>
          </cell>
          <cell r="KD120">
            <v>0</v>
          </cell>
          <cell r="KE120">
            <v>0</v>
          </cell>
          <cell r="KF120">
            <v>0</v>
          </cell>
          <cell r="KG120">
            <v>0</v>
          </cell>
          <cell r="KH120">
            <v>0</v>
          </cell>
          <cell r="KI120">
            <v>0</v>
          </cell>
          <cell r="KJ120">
            <v>0</v>
          </cell>
          <cell r="KK120">
            <v>0</v>
          </cell>
          <cell r="KL120">
            <v>0</v>
          </cell>
          <cell r="KM120">
            <v>0</v>
          </cell>
          <cell r="KN120">
            <v>0</v>
          </cell>
          <cell r="KO120">
            <v>0</v>
          </cell>
          <cell r="KP120">
            <v>0</v>
          </cell>
          <cell r="KQ120">
            <v>0</v>
          </cell>
          <cell r="KR120">
            <v>0</v>
          </cell>
          <cell r="KS120">
            <v>0</v>
          </cell>
          <cell r="KT120">
            <v>0</v>
          </cell>
          <cell r="KU120">
            <v>0</v>
          </cell>
          <cell r="KV120">
            <v>0</v>
          </cell>
          <cell r="KW120">
            <v>0</v>
          </cell>
          <cell r="KX120">
            <v>0</v>
          </cell>
          <cell r="KY120">
            <v>0</v>
          </cell>
          <cell r="KZ120">
            <v>0</v>
          </cell>
          <cell r="LA120">
            <v>0</v>
          </cell>
          <cell r="LB120">
            <v>0</v>
          </cell>
          <cell r="LC120">
            <v>0</v>
          </cell>
          <cell r="LD120">
            <v>0</v>
          </cell>
          <cell r="LE120">
            <v>0</v>
          </cell>
          <cell r="LF120">
            <v>0</v>
          </cell>
          <cell r="LG120">
            <v>0</v>
          </cell>
          <cell r="LH120">
            <v>0</v>
          </cell>
          <cell r="LI120">
            <v>0</v>
          </cell>
          <cell r="LJ120">
            <v>0</v>
          </cell>
          <cell r="LK120">
            <v>0</v>
          </cell>
          <cell r="LL120">
            <v>0</v>
          </cell>
          <cell r="LQ120">
            <v>0</v>
          </cell>
          <cell r="LR120">
            <v>0</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v>2020</v>
          </cell>
          <cell r="OM120">
            <v>2022</v>
          </cell>
          <cell r="ON120">
            <v>2022</v>
          </cell>
          <cell r="OO120">
            <v>2022</v>
          </cell>
          <cell r="OP120">
            <v>0</v>
          </cell>
          <cell r="OR120" t="str">
            <v>нд</v>
          </cell>
          <cell r="OT120">
            <v>1.9855559920000001</v>
          </cell>
        </row>
        <row r="121">
          <cell r="A121" t="str">
            <v>K_Che317</v>
          </cell>
          <cell r="B121" t="str">
            <v>1.1.6</v>
          </cell>
          <cell r="C121" t="str">
            <v>Проведение предпроектного обследования и разработка проектно-сметной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2020-2024 годы</v>
          </cell>
          <cell r="D121" t="str">
            <v>K_Che317</v>
          </cell>
          <cell r="E121">
            <v>4.98942</v>
          </cell>
          <cell r="H121">
            <v>4.98942</v>
          </cell>
          <cell r="J121">
            <v>4.3619327400000003</v>
          </cell>
          <cell r="K121">
            <v>3.1968184599999998</v>
          </cell>
          <cell r="L121">
            <v>1.1651142800000001</v>
          </cell>
          <cell r="M121">
            <v>0</v>
          </cell>
          <cell r="N121">
            <v>0</v>
          </cell>
          <cell r="O121">
            <v>0</v>
          </cell>
          <cell r="P121">
            <v>0</v>
          </cell>
          <cell r="Q121">
            <v>1.1651142800000001</v>
          </cell>
          <cell r="R121">
            <v>3.051792991589851</v>
          </cell>
          <cell r="S121">
            <v>0</v>
          </cell>
          <cell r="T121">
            <v>0</v>
          </cell>
          <cell r="U121">
            <v>0</v>
          </cell>
          <cell r="V121">
            <v>0</v>
          </cell>
          <cell r="W121">
            <v>3.051792991589851</v>
          </cell>
          <cell r="X121">
            <v>3.051792991589851</v>
          </cell>
          <cell r="Y121">
            <v>0</v>
          </cell>
          <cell r="Z121">
            <v>0</v>
          </cell>
          <cell r="AA121">
            <v>0</v>
          </cell>
          <cell r="AB121">
            <v>0</v>
          </cell>
          <cell r="AC121">
            <v>3.051792991589851</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v>1</v>
          </cell>
          <cell r="BC121" t="str">
            <v/>
          </cell>
          <cell r="BD121" t="str">
            <v/>
          </cell>
          <cell r="BE121" t="str">
            <v/>
          </cell>
          <cell r="BF121" t="str">
            <v>1</v>
          </cell>
          <cell r="BG121">
            <v>3.1968184599999998</v>
          </cell>
          <cell r="BH121">
            <v>0</v>
          </cell>
          <cell r="BI121">
            <v>0</v>
          </cell>
          <cell r="BJ121">
            <v>0</v>
          </cell>
          <cell r="BK121">
            <v>0</v>
          </cell>
          <cell r="BL121">
            <v>3.1968184599999998</v>
          </cell>
          <cell r="BM121">
            <v>0</v>
          </cell>
          <cell r="BN121">
            <v>0</v>
          </cell>
          <cell r="BO121">
            <v>0</v>
          </cell>
          <cell r="BP121">
            <v>0</v>
          </cell>
          <cell r="BQ121">
            <v>0</v>
          </cell>
          <cell r="BR121">
            <v>0</v>
          </cell>
          <cell r="BS121">
            <v>3.1968184599999998</v>
          </cell>
          <cell r="BT121">
            <v>0</v>
          </cell>
          <cell r="BU121">
            <v>0</v>
          </cell>
          <cell r="BV121">
            <v>0</v>
          </cell>
          <cell r="BW121">
            <v>0</v>
          </cell>
          <cell r="BX121">
            <v>3.1968184599999998</v>
          </cell>
          <cell r="BY121">
            <v>0</v>
          </cell>
          <cell r="BZ121">
            <v>0</v>
          </cell>
          <cell r="CA121">
            <v>0</v>
          </cell>
          <cell r="CB121">
            <v>0</v>
          </cell>
          <cell r="CC121">
            <v>0</v>
          </cell>
          <cell r="CD121">
            <v>0</v>
          </cell>
          <cell r="CE121">
            <v>0</v>
          </cell>
          <cell r="CF121">
            <v>0</v>
          </cell>
          <cell r="CG121">
            <v>0</v>
          </cell>
          <cell r="CH121">
            <v>0</v>
          </cell>
          <cell r="CI121">
            <v>0</v>
          </cell>
          <cell r="CJ121">
            <v>0</v>
          </cell>
          <cell r="CK121">
            <v>3.1968184599999998</v>
          </cell>
          <cell r="CL121">
            <v>0</v>
          </cell>
          <cell r="CM121">
            <v>0</v>
          </cell>
          <cell r="CN121">
            <v>0</v>
          </cell>
          <cell r="CO121">
            <v>0</v>
          </cell>
          <cell r="CP121">
            <v>3.1968184599999998</v>
          </cell>
          <cell r="CQ121" t="str">
            <v/>
          </cell>
          <cell r="CR121" t="str">
            <v/>
          </cell>
          <cell r="CS121" t="str">
            <v/>
          </cell>
          <cell r="CT121" t="str">
            <v/>
          </cell>
          <cell r="CU121">
            <v>0</v>
          </cell>
          <cell r="CX121">
            <v>4.1578499999999998</v>
          </cell>
          <cell r="CY121">
            <v>4.1578499999999998</v>
          </cell>
          <cell r="CZ121">
            <v>0</v>
          </cell>
          <cell r="DA121">
            <v>0</v>
          </cell>
          <cell r="DB121">
            <v>0</v>
          </cell>
          <cell r="DE121">
            <v>4.1578499999999998</v>
          </cell>
          <cell r="DG121">
            <v>1.8596428999999999</v>
          </cell>
          <cell r="DH121">
            <v>1.8596428999999999</v>
          </cell>
          <cell r="DI121">
            <v>0</v>
          </cell>
          <cell r="DJ121">
            <v>0</v>
          </cell>
          <cell r="DK121">
            <v>0</v>
          </cell>
          <cell r="DL121">
            <v>0</v>
          </cell>
          <cell r="DM121">
            <v>0</v>
          </cell>
          <cell r="DN121">
            <v>0</v>
          </cell>
          <cell r="DS121">
            <v>0</v>
          </cell>
          <cell r="DT121">
            <v>0</v>
          </cell>
          <cell r="DU121">
            <v>0</v>
          </cell>
          <cell r="DV121">
            <v>0</v>
          </cell>
          <cell r="DW121">
            <v>0</v>
          </cell>
          <cell r="DX121" t="str">
            <v/>
          </cell>
          <cell r="DY121" t="str">
            <v/>
          </cell>
          <cell r="DZ121" t="str">
            <v/>
          </cell>
          <cell r="EA121" t="str">
            <v/>
          </cell>
          <cell r="EB121">
            <v>0</v>
          </cell>
          <cell r="EC121">
            <v>1.8596428999999999</v>
          </cell>
          <cell r="ED121">
            <v>1.8596428999999999</v>
          </cell>
          <cell r="EE121">
            <v>0</v>
          </cell>
          <cell r="EF121">
            <v>0</v>
          </cell>
          <cell r="EG121">
            <v>0</v>
          </cell>
          <cell r="EH121">
            <v>0</v>
          </cell>
          <cell r="EI121">
            <v>0</v>
          </cell>
          <cell r="EJ121">
            <v>0</v>
          </cell>
          <cell r="EK121">
            <v>0</v>
          </cell>
          <cell r="EL121">
            <v>0</v>
          </cell>
          <cell r="EM121">
            <v>1.8596428999999999</v>
          </cell>
          <cell r="EN121">
            <v>1.8596428999999999</v>
          </cell>
          <cell r="EO121">
            <v>0</v>
          </cell>
          <cell r="EP121">
            <v>0</v>
          </cell>
          <cell r="EQ121">
            <v>0</v>
          </cell>
          <cell r="ER121">
            <v>1.8596428999999999</v>
          </cell>
          <cell r="ES121">
            <v>0</v>
          </cell>
          <cell r="ET121">
            <v>0</v>
          </cell>
          <cell r="EU121">
            <v>0</v>
          </cell>
          <cell r="EV121">
            <v>0</v>
          </cell>
          <cell r="EW121">
            <v>0</v>
          </cell>
          <cell r="EX121">
            <v>0</v>
          </cell>
          <cell r="EY121">
            <v>0</v>
          </cell>
          <cell r="EZ121">
            <v>0</v>
          </cell>
          <cell r="FA121">
            <v>0</v>
          </cell>
          <cell r="FB121">
            <v>1.8596428999999999</v>
          </cell>
          <cell r="FC121">
            <v>1.8596428999999999</v>
          </cell>
          <cell r="FD121">
            <v>0</v>
          </cell>
          <cell r="FE121">
            <v>0</v>
          </cell>
          <cell r="FF121">
            <v>0</v>
          </cell>
          <cell r="FG121" t="str">
            <v/>
          </cell>
          <cell r="FH121" t="str">
            <v/>
          </cell>
          <cell r="FI121" t="str">
            <v/>
          </cell>
          <cell r="FJ121" t="str">
            <v/>
          </cell>
          <cell r="FK121">
            <v>0</v>
          </cell>
          <cell r="FN121">
            <v>4.1578499999999998</v>
          </cell>
          <cell r="FO121">
            <v>0</v>
          </cell>
          <cell r="FP121">
            <v>0</v>
          </cell>
          <cell r="FQ121">
            <v>0</v>
          </cell>
          <cell r="FR121">
            <v>0</v>
          </cell>
          <cell r="FS121">
            <v>0</v>
          </cell>
          <cell r="FT121">
            <v>0</v>
          </cell>
          <cell r="FU121">
            <v>0</v>
          </cell>
          <cell r="FV121">
            <v>1</v>
          </cell>
          <cell r="FW121">
            <v>0</v>
          </cell>
          <cell r="FX121">
            <v>1</v>
          </cell>
          <cell r="FZ121">
            <v>0</v>
          </cell>
          <cell r="GA121">
            <v>0</v>
          </cell>
          <cell r="GB121">
            <v>0</v>
          </cell>
          <cell r="GC121">
            <v>0</v>
          </cell>
          <cell r="GD121">
            <v>0</v>
          </cell>
          <cell r="GE121">
            <v>0</v>
          </cell>
          <cell r="GF121">
            <v>0</v>
          </cell>
          <cell r="GG121">
            <v>0</v>
          </cell>
          <cell r="GH121">
            <v>0</v>
          </cell>
          <cell r="GI121">
            <v>0</v>
          </cell>
          <cell r="GJ121">
            <v>0</v>
          </cell>
          <cell r="GK121">
            <v>0</v>
          </cell>
          <cell r="GL121">
            <v>0</v>
          </cell>
          <cell r="GM121">
            <v>0</v>
          </cell>
          <cell r="GN121">
            <v>0</v>
          </cell>
          <cell r="GO121">
            <v>0</v>
          </cell>
          <cell r="GP121">
            <v>0</v>
          </cell>
          <cell r="GQ121">
            <v>0</v>
          </cell>
          <cell r="GR121">
            <v>0</v>
          </cell>
          <cell r="GS121">
            <v>0</v>
          </cell>
          <cell r="GT121">
            <v>0</v>
          </cell>
          <cell r="GU121">
            <v>0</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0</v>
          </cell>
          <cell r="ID121">
            <v>0</v>
          </cell>
          <cell r="IE121">
            <v>0</v>
          </cell>
          <cell r="IF121">
            <v>0</v>
          </cell>
          <cell r="IG121">
            <v>0</v>
          </cell>
          <cell r="IH121">
            <v>0</v>
          </cell>
          <cell r="II121">
            <v>0</v>
          </cell>
          <cell r="IJ121">
            <v>0</v>
          </cell>
          <cell r="IK121">
            <v>0</v>
          </cell>
          <cell r="IL121">
            <v>0</v>
          </cell>
          <cell r="IM121">
            <v>0</v>
          </cell>
          <cell r="IN121">
            <v>0</v>
          </cell>
          <cell r="IO121">
            <v>0</v>
          </cell>
          <cell r="IP121">
            <v>0</v>
          </cell>
          <cell r="IQ121">
            <v>0</v>
          </cell>
          <cell r="IR121">
            <v>0</v>
          </cell>
          <cell r="IS121">
            <v>0</v>
          </cell>
          <cell r="IT121">
            <v>0</v>
          </cell>
          <cell r="IU121">
            <v>0</v>
          </cell>
          <cell r="IV121">
            <v>0</v>
          </cell>
          <cell r="IW121">
            <v>0</v>
          </cell>
          <cell r="IX121">
            <v>0</v>
          </cell>
          <cell r="IY121">
            <v>0</v>
          </cell>
          <cell r="IZ121">
            <v>0</v>
          </cell>
          <cell r="JA121">
            <v>0</v>
          </cell>
          <cell r="JB121">
            <v>0</v>
          </cell>
          <cell r="JC121">
            <v>0</v>
          </cell>
          <cell r="JD121">
            <v>0</v>
          </cell>
          <cell r="JE121">
            <v>0</v>
          </cell>
          <cell r="JF121">
            <v>0</v>
          </cell>
          <cell r="JG121">
            <v>0</v>
          </cell>
          <cell r="JH121">
            <v>0</v>
          </cell>
          <cell r="JI121">
            <v>0</v>
          </cell>
          <cell r="JJ121">
            <v>0</v>
          </cell>
          <cell r="JK121">
            <v>0</v>
          </cell>
          <cell r="JL121">
            <v>0</v>
          </cell>
          <cell r="JM121">
            <v>0</v>
          </cell>
          <cell r="JN121">
            <v>0</v>
          </cell>
          <cell r="JO121">
            <v>0</v>
          </cell>
          <cell r="JP121">
            <v>0</v>
          </cell>
          <cell r="JQ121">
            <v>0</v>
          </cell>
          <cell r="JR121">
            <v>0</v>
          </cell>
          <cell r="JS121">
            <v>0</v>
          </cell>
          <cell r="JT121">
            <v>0</v>
          </cell>
          <cell r="JU121">
            <v>0</v>
          </cell>
          <cell r="JV121">
            <v>0</v>
          </cell>
          <cell r="JW121">
            <v>0</v>
          </cell>
          <cell r="JX121">
            <v>0</v>
          </cell>
          <cell r="JY121">
            <v>0</v>
          </cell>
          <cell r="JZ121">
            <v>0</v>
          </cell>
          <cell r="KA121">
            <v>0</v>
          </cell>
          <cell r="KB121">
            <v>0</v>
          </cell>
          <cell r="KC121">
            <v>0</v>
          </cell>
          <cell r="KD121">
            <v>0</v>
          </cell>
          <cell r="KE121">
            <v>0</v>
          </cell>
          <cell r="KF121">
            <v>0</v>
          </cell>
          <cell r="KG121">
            <v>0</v>
          </cell>
          <cell r="KH121">
            <v>0</v>
          </cell>
          <cell r="KI121">
            <v>0</v>
          </cell>
          <cell r="KJ121">
            <v>0</v>
          </cell>
          <cell r="KK121">
            <v>0</v>
          </cell>
          <cell r="KL121">
            <v>0</v>
          </cell>
          <cell r="KM121">
            <v>0</v>
          </cell>
          <cell r="KN121">
            <v>0</v>
          </cell>
          <cell r="KO121">
            <v>0</v>
          </cell>
          <cell r="KP121">
            <v>0</v>
          </cell>
          <cell r="KQ121">
            <v>0</v>
          </cell>
          <cell r="KR121">
            <v>0</v>
          </cell>
          <cell r="KS121">
            <v>0</v>
          </cell>
          <cell r="KT121">
            <v>0</v>
          </cell>
          <cell r="KU121">
            <v>0</v>
          </cell>
          <cell r="KV121">
            <v>0</v>
          </cell>
          <cell r="KW121">
            <v>0</v>
          </cell>
          <cell r="KX121">
            <v>0</v>
          </cell>
          <cell r="KY121">
            <v>0</v>
          </cell>
          <cell r="KZ121">
            <v>0</v>
          </cell>
          <cell r="LA121">
            <v>0</v>
          </cell>
          <cell r="LB121">
            <v>0</v>
          </cell>
          <cell r="LC121">
            <v>0</v>
          </cell>
          <cell r="LD121">
            <v>0</v>
          </cell>
          <cell r="LE121">
            <v>0</v>
          </cell>
          <cell r="LF121">
            <v>0</v>
          </cell>
          <cell r="LG121">
            <v>0</v>
          </cell>
          <cell r="LH121">
            <v>0</v>
          </cell>
          <cell r="LI121">
            <v>0</v>
          </cell>
          <cell r="LJ121">
            <v>0</v>
          </cell>
          <cell r="LK121">
            <v>0</v>
          </cell>
          <cell r="LL121">
            <v>0</v>
          </cell>
          <cell r="LQ121">
            <v>0</v>
          </cell>
          <cell r="LR121">
            <v>0</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v>2020</v>
          </cell>
          <cell r="OM121">
            <v>2022</v>
          </cell>
          <cell r="ON121">
            <v>2023</v>
          </cell>
          <cell r="OO121">
            <v>2023</v>
          </cell>
          <cell r="OP121" t="str">
            <v>п</v>
          </cell>
          <cell r="OR121" t="str">
            <v>нд</v>
          </cell>
          <cell r="OT121">
            <v>4.98942</v>
          </cell>
        </row>
        <row r="122">
          <cell r="A122" t="str">
            <v>K_Che318</v>
          </cell>
          <cell r="B122" t="str">
            <v>1.1.6</v>
          </cell>
          <cell r="C122" t="str">
            <v>Проведение предпроектного обследования и разработка проектно-сметной документации по реконструкции ПС 35 кВ № 56 в рамках программы модернизации и повышения надежности электросетевого комплекса Чеченской Республики на 2020-2024 годы</v>
          </cell>
          <cell r="D122" t="str">
            <v>K_Che318</v>
          </cell>
          <cell r="E122">
            <v>4.4912040040000001</v>
          </cell>
          <cell r="H122">
            <v>4.4912040100000006</v>
          </cell>
          <cell r="J122">
            <v>3.5572785239999996</v>
          </cell>
          <cell r="K122">
            <v>0.22456020399999943</v>
          </cell>
          <cell r="L122">
            <v>3.3327183200000001</v>
          </cell>
          <cell r="M122">
            <v>0</v>
          </cell>
          <cell r="N122">
            <v>0</v>
          </cell>
          <cell r="O122">
            <v>0</v>
          </cell>
          <cell r="P122">
            <v>0</v>
          </cell>
          <cell r="Q122">
            <v>3.3327183200000001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0.22456021000000001</v>
          </cell>
          <cell r="BH122">
            <v>0</v>
          </cell>
          <cell r="BI122">
            <v>0</v>
          </cell>
          <cell r="BJ122">
            <v>0</v>
          </cell>
          <cell r="BK122">
            <v>0</v>
          </cell>
          <cell r="BL122">
            <v>0.22456021000000001</v>
          </cell>
          <cell r="BM122">
            <v>0</v>
          </cell>
          <cell r="BN122">
            <v>0</v>
          </cell>
          <cell r="BO122">
            <v>0</v>
          </cell>
          <cell r="BP122">
            <v>0</v>
          </cell>
          <cell r="BQ122">
            <v>0</v>
          </cell>
          <cell r="BR122">
            <v>0</v>
          </cell>
          <cell r="BS122">
            <v>0.22456021000000001</v>
          </cell>
          <cell r="BT122">
            <v>0</v>
          </cell>
          <cell r="BU122">
            <v>0</v>
          </cell>
          <cell r="BV122">
            <v>0</v>
          </cell>
          <cell r="BW122">
            <v>0</v>
          </cell>
          <cell r="BX122">
            <v>0.22456021000000001</v>
          </cell>
          <cell r="BY122">
            <v>0</v>
          </cell>
          <cell r="BZ122">
            <v>0</v>
          </cell>
          <cell r="CA122">
            <v>0</v>
          </cell>
          <cell r="CB122">
            <v>0</v>
          </cell>
          <cell r="CC122">
            <v>0</v>
          </cell>
          <cell r="CD122">
            <v>0</v>
          </cell>
          <cell r="CE122">
            <v>0</v>
          </cell>
          <cell r="CF122">
            <v>0</v>
          </cell>
          <cell r="CG122">
            <v>0</v>
          </cell>
          <cell r="CH122">
            <v>0</v>
          </cell>
          <cell r="CI122">
            <v>0</v>
          </cell>
          <cell r="CJ122">
            <v>0</v>
          </cell>
          <cell r="CK122">
            <v>0.22456021000000001</v>
          </cell>
          <cell r="CL122">
            <v>0</v>
          </cell>
          <cell r="CM122">
            <v>0</v>
          </cell>
          <cell r="CN122">
            <v>0</v>
          </cell>
          <cell r="CO122">
            <v>0</v>
          </cell>
          <cell r="CP122">
            <v>0.22456021000000001</v>
          </cell>
          <cell r="CQ122" t="str">
            <v/>
          </cell>
          <cell r="CR122" t="str">
            <v/>
          </cell>
          <cell r="CS122" t="str">
            <v/>
          </cell>
          <cell r="CT122" t="str">
            <v/>
          </cell>
          <cell r="CU122">
            <v>0</v>
          </cell>
          <cell r="CX122">
            <v>3.7426700000000004</v>
          </cell>
          <cell r="CY122">
            <v>3.7426700000000004</v>
          </cell>
          <cell r="CZ122">
            <v>0</v>
          </cell>
          <cell r="DA122">
            <v>0</v>
          </cell>
          <cell r="DB122">
            <v>0</v>
          </cell>
          <cell r="DE122">
            <v>3.7426699999999999</v>
          </cell>
          <cell r="DG122">
            <v>1.7715437199999999</v>
          </cell>
          <cell r="DH122">
            <v>0</v>
          </cell>
          <cell r="DI122">
            <v>1.7715437199999999</v>
          </cell>
          <cell r="DJ122">
            <v>1.7715437199999999</v>
          </cell>
          <cell r="DK122">
            <v>0</v>
          </cell>
          <cell r="DL122">
            <v>0</v>
          </cell>
          <cell r="DM122">
            <v>0</v>
          </cell>
          <cell r="DN122">
            <v>0</v>
          </cell>
          <cell r="DS122">
            <v>0</v>
          </cell>
          <cell r="DT122">
            <v>0</v>
          </cell>
          <cell r="DU122">
            <v>0</v>
          </cell>
          <cell r="DV122">
            <v>0</v>
          </cell>
          <cell r="DW122">
            <v>0</v>
          </cell>
          <cell r="DX122" t="str">
            <v/>
          </cell>
          <cell r="DY122">
            <v>2</v>
          </cell>
          <cell r="DZ122" t="str">
            <v/>
          </cell>
          <cell r="EA122" t="str">
            <v/>
          </cell>
          <cell r="EB122" t="str">
            <v>2</v>
          </cell>
          <cell r="EC122">
            <v>0</v>
          </cell>
          <cell r="ED122">
            <v>0</v>
          </cell>
          <cell r="EE122">
            <v>0</v>
          </cell>
          <cell r="EF122">
            <v>0</v>
          </cell>
          <cell r="EG122">
            <v>0</v>
          </cell>
          <cell r="EH122">
            <v>0</v>
          </cell>
          <cell r="EI122">
            <v>0</v>
          </cell>
          <cell r="EJ122">
            <v>0</v>
          </cell>
          <cell r="EK122">
            <v>0</v>
          </cell>
          <cell r="EL122">
            <v>0</v>
          </cell>
          <cell r="EM122">
            <v>0</v>
          </cell>
          <cell r="EN122">
            <v>0</v>
          </cell>
          <cell r="EO122">
            <v>0</v>
          </cell>
          <cell r="EP122">
            <v>0</v>
          </cell>
          <cell r="EQ122">
            <v>0</v>
          </cell>
          <cell r="ER122">
            <v>0</v>
          </cell>
          <cell r="ES122">
            <v>0</v>
          </cell>
          <cell r="ET122">
            <v>0</v>
          </cell>
          <cell r="EU122">
            <v>0</v>
          </cell>
          <cell r="EV122">
            <v>0</v>
          </cell>
          <cell r="EW122">
            <v>0</v>
          </cell>
          <cell r="EX122">
            <v>0</v>
          </cell>
          <cell r="EY122">
            <v>0</v>
          </cell>
          <cell r="EZ122">
            <v>0</v>
          </cell>
          <cell r="FA122">
            <v>0</v>
          </cell>
          <cell r="FB122">
            <v>0</v>
          </cell>
          <cell r="FC122">
            <v>0</v>
          </cell>
          <cell r="FD122">
            <v>0</v>
          </cell>
          <cell r="FE122">
            <v>0</v>
          </cell>
          <cell r="FF122">
            <v>0</v>
          </cell>
          <cell r="FG122" t="str">
            <v/>
          </cell>
          <cell r="FH122" t="str">
            <v/>
          </cell>
          <cell r="FI122" t="str">
            <v/>
          </cell>
          <cell r="FJ122" t="str">
            <v/>
          </cell>
          <cell r="FK122">
            <v>0</v>
          </cell>
          <cell r="FN122">
            <v>3.7426700000000004</v>
          </cell>
          <cell r="FO122">
            <v>0</v>
          </cell>
          <cell r="FP122">
            <v>0</v>
          </cell>
          <cell r="FQ122">
            <v>0</v>
          </cell>
          <cell r="FR122">
            <v>0</v>
          </cell>
          <cell r="FS122">
            <v>0</v>
          </cell>
          <cell r="FT122">
            <v>0</v>
          </cell>
          <cell r="FU122">
            <v>0</v>
          </cell>
          <cell r="FV122">
            <v>1</v>
          </cell>
          <cell r="FW122">
            <v>0</v>
          </cell>
          <cell r="FX122">
            <v>1</v>
          </cell>
          <cell r="FZ122">
            <v>0</v>
          </cell>
          <cell r="GA122">
            <v>0</v>
          </cell>
          <cell r="GB122">
            <v>0</v>
          </cell>
          <cell r="GC122">
            <v>0</v>
          </cell>
          <cell r="GD122">
            <v>0</v>
          </cell>
          <cell r="GE122">
            <v>0</v>
          </cell>
          <cell r="GF122">
            <v>0</v>
          </cell>
          <cell r="GG122">
            <v>0</v>
          </cell>
          <cell r="GH122">
            <v>0</v>
          </cell>
          <cell r="GI122">
            <v>0</v>
          </cell>
          <cell r="GJ122">
            <v>0</v>
          </cell>
          <cell r="GK122">
            <v>0</v>
          </cell>
          <cell r="GL122">
            <v>0</v>
          </cell>
          <cell r="GM122">
            <v>0</v>
          </cell>
          <cell r="GN122">
            <v>0</v>
          </cell>
          <cell r="GO122">
            <v>0</v>
          </cell>
          <cell r="GP122">
            <v>0</v>
          </cell>
          <cell r="GQ122">
            <v>0</v>
          </cell>
          <cell r="GR122">
            <v>0</v>
          </cell>
          <cell r="GS122">
            <v>0</v>
          </cell>
          <cell r="GT122">
            <v>0</v>
          </cell>
          <cell r="GU122">
            <v>0</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0</v>
          </cell>
          <cell r="ID122">
            <v>0</v>
          </cell>
          <cell r="IE122">
            <v>0</v>
          </cell>
          <cell r="IF122">
            <v>0</v>
          </cell>
          <cell r="IG122">
            <v>0</v>
          </cell>
          <cell r="IH122">
            <v>0</v>
          </cell>
          <cell r="II122">
            <v>0</v>
          </cell>
          <cell r="IJ122">
            <v>0</v>
          </cell>
          <cell r="IK122">
            <v>0</v>
          </cell>
          <cell r="IL122">
            <v>0</v>
          </cell>
          <cell r="IM122">
            <v>0</v>
          </cell>
          <cell r="IN122">
            <v>0</v>
          </cell>
          <cell r="IO122">
            <v>0</v>
          </cell>
          <cell r="IP122">
            <v>0</v>
          </cell>
          <cell r="IQ122">
            <v>0</v>
          </cell>
          <cell r="IR122">
            <v>0</v>
          </cell>
          <cell r="IS122">
            <v>0</v>
          </cell>
          <cell r="IT122">
            <v>0</v>
          </cell>
          <cell r="IU122">
            <v>0</v>
          </cell>
          <cell r="IV122">
            <v>0</v>
          </cell>
          <cell r="IW122">
            <v>0</v>
          </cell>
          <cell r="IX122">
            <v>0</v>
          </cell>
          <cell r="IY122">
            <v>0</v>
          </cell>
          <cell r="IZ122">
            <v>0</v>
          </cell>
          <cell r="JA122">
            <v>0</v>
          </cell>
          <cell r="JB122">
            <v>0</v>
          </cell>
          <cell r="JC122">
            <v>0</v>
          </cell>
          <cell r="JD122">
            <v>0</v>
          </cell>
          <cell r="JE122">
            <v>0</v>
          </cell>
          <cell r="JF122">
            <v>0</v>
          </cell>
          <cell r="JG122">
            <v>0</v>
          </cell>
          <cell r="JH122">
            <v>0</v>
          </cell>
          <cell r="JI122">
            <v>0</v>
          </cell>
          <cell r="JJ122">
            <v>0</v>
          </cell>
          <cell r="JK122">
            <v>0</v>
          </cell>
          <cell r="JL122">
            <v>0</v>
          </cell>
          <cell r="JM122">
            <v>0</v>
          </cell>
          <cell r="JN122">
            <v>0</v>
          </cell>
          <cell r="JO122">
            <v>0</v>
          </cell>
          <cell r="JP122">
            <v>0</v>
          </cell>
          <cell r="JQ122">
            <v>0</v>
          </cell>
          <cell r="JR122">
            <v>0</v>
          </cell>
          <cell r="JS122">
            <v>0</v>
          </cell>
          <cell r="JT122">
            <v>0</v>
          </cell>
          <cell r="JU122">
            <v>0</v>
          </cell>
          <cell r="JV122">
            <v>0</v>
          </cell>
          <cell r="JW122">
            <v>0</v>
          </cell>
          <cell r="JX122">
            <v>0</v>
          </cell>
          <cell r="JY122">
            <v>0</v>
          </cell>
          <cell r="JZ122">
            <v>0</v>
          </cell>
          <cell r="KA122">
            <v>0</v>
          </cell>
          <cell r="KB122">
            <v>0</v>
          </cell>
          <cell r="KC122">
            <v>0</v>
          </cell>
          <cell r="KD122">
            <v>0</v>
          </cell>
          <cell r="KE122">
            <v>0</v>
          </cell>
          <cell r="KF122">
            <v>0</v>
          </cell>
          <cell r="KG122">
            <v>0</v>
          </cell>
          <cell r="KH122">
            <v>0</v>
          </cell>
          <cell r="KI122">
            <v>0</v>
          </cell>
          <cell r="KJ122">
            <v>0</v>
          </cell>
          <cell r="KK122">
            <v>0</v>
          </cell>
          <cell r="KL122">
            <v>0</v>
          </cell>
          <cell r="KM122">
            <v>0</v>
          </cell>
          <cell r="KN122">
            <v>0</v>
          </cell>
          <cell r="KO122">
            <v>0</v>
          </cell>
          <cell r="KP122">
            <v>0</v>
          </cell>
          <cell r="KQ122">
            <v>0</v>
          </cell>
          <cell r="KR122">
            <v>0</v>
          </cell>
          <cell r="KS122">
            <v>0</v>
          </cell>
          <cell r="KT122">
            <v>0</v>
          </cell>
          <cell r="KU122">
            <v>0</v>
          </cell>
          <cell r="KV122">
            <v>0</v>
          </cell>
          <cell r="KW122">
            <v>0</v>
          </cell>
          <cell r="KX122">
            <v>0</v>
          </cell>
          <cell r="KY122">
            <v>0</v>
          </cell>
          <cell r="KZ122">
            <v>0</v>
          </cell>
          <cell r="LA122">
            <v>0</v>
          </cell>
          <cell r="LB122">
            <v>0</v>
          </cell>
          <cell r="LC122">
            <v>0</v>
          </cell>
          <cell r="LD122">
            <v>0</v>
          </cell>
          <cell r="LE122">
            <v>0</v>
          </cell>
          <cell r="LF122">
            <v>0</v>
          </cell>
          <cell r="LG122">
            <v>0</v>
          </cell>
          <cell r="LH122">
            <v>0</v>
          </cell>
          <cell r="LI122">
            <v>0</v>
          </cell>
          <cell r="LJ122">
            <v>0</v>
          </cell>
          <cell r="LK122">
            <v>0</v>
          </cell>
          <cell r="LL122">
            <v>0</v>
          </cell>
          <cell r="LQ122">
            <v>0</v>
          </cell>
          <cell r="LR122">
            <v>0</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v>2020</v>
          </cell>
          <cell r="OM122">
            <v>2022</v>
          </cell>
          <cell r="ON122">
            <v>2022</v>
          </cell>
          <cell r="OO122">
            <v>2022</v>
          </cell>
          <cell r="OP122">
            <v>0</v>
          </cell>
          <cell r="OR122" t="str">
            <v>нд</v>
          </cell>
          <cell r="OT122">
            <v>4.4912040040000001</v>
          </cell>
        </row>
        <row r="123">
          <cell r="A123" t="str">
            <v>K_Che319</v>
          </cell>
          <cell r="B123" t="str">
            <v>1.1.6</v>
          </cell>
          <cell r="C123" t="str">
            <v>Проведение предпроектного обследования и разработка проектно-сметной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2020-2024 годы</v>
          </cell>
          <cell r="D123" t="str">
            <v>K_Che319</v>
          </cell>
          <cell r="E123">
            <v>5.3023920000000002</v>
          </cell>
          <cell r="H123">
            <v>5.3023920000000002</v>
          </cell>
          <cell r="J123">
            <v>4.5242820500000001</v>
          </cell>
          <cell r="K123">
            <v>3.4344399700000001</v>
          </cell>
          <cell r="L123">
            <v>1.0898420800000002</v>
          </cell>
          <cell r="M123">
            <v>0</v>
          </cell>
          <cell r="N123">
            <v>0</v>
          </cell>
          <cell r="O123">
            <v>0</v>
          </cell>
          <cell r="P123">
            <v>0</v>
          </cell>
          <cell r="Q123">
            <v>1.0898420800000002</v>
          </cell>
          <cell r="R123">
            <v>2.9731797258482944</v>
          </cell>
          <cell r="S123">
            <v>0</v>
          </cell>
          <cell r="T123">
            <v>0</v>
          </cell>
          <cell r="U123">
            <v>0</v>
          </cell>
          <cell r="V123">
            <v>0</v>
          </cell>
          <cell r="W123">
            <v>2.9731797258482944</v>
          </cell>
          <cell r="X123">
            <v>2.9731797258482944</v>
          </cell>
          <cell r="Y123">
            <v>0</v>
          </cell>
          <cell r="Z123">
            <v>0</v>
          </cell>
          <cell r="AA123">
            <v>0</v>
          </cell>
          <cell r="AB123">
            <v>0</v>
          </cell>
          <cell r="AC123">
            <v>2.9731797258482944</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v>1</v>
          </cell>
          <cell r="BC123" t="str">
            <v/>
          </cell>
          <cell r="BD123" t="str">
            <v/>
          </cell>
          <cell r="BE123" t="str">
            <v/>
          </cell>
          <cell r="BF123" t="str">
            <v>1</v>
          </cell>
          <cell r="BG123">
            <v>3.4344399700000001</v>
          </cell>
          <cell r="BH123">
            <v>0</v>
          </cell>
          <cell r="BI123">
            <v>0</v>
          </cell>
          <cell r="BJ123">
            <v>0</v>
          </cell>
          <cell r="BK123">
            <v>0</v>
          </cell>
          <cell r="BL123">
            <v>3.4344399700000001</v>
          </cell>
          <cell r="BM123">
            <v>0</v>
          </cell>
          <cell r="BN123">
            <v>0</v>
          </cell>
          <cell r="BO123">
            <v>0</v>
          </cell>
          <cell r="BP123">
            <v>0</v>
          </cell>
          <cell r="BQ123">
            <v>0</v>
          </cell>
          <cell r="BR123">
            <v>0</v>
          </cell>
          <cell r="BS123">
            <v>3.4344399700000001</v>
          </cell>
          <cell r="BT123">
            <v>0</v>
          </cell>
          <cell r="BU123">
            <v>0</v>
          </cell>
          <cell r="BV123">
            <v>0</v>
          </cell>
          <cell r="BW123">
            <v>0</v>
          </cell>
          <cell r="BX123">
            <v>3.4344399700000001</v>
          </cell>
          <cell r="BY123">
            <v>0</v>
          </cell>
          <cell r="BZ123">
            <v>0</v>
          </cell>
          <cell r="CA123">
            <v>0</v>
          </cell>
          <cell r="CB123">
            <v>0</v>
          </cell>
          <cell r="CC123">
            <v>0</v>
          </cell>
          <cell r="CD123">
            <v>0</v>
          </cell>
          <cell r="CE123">
            <v>0</v>
          </cell>
          <cell r="CF123">
            <v>0</v>
          </cell>
          <cell r="CG123">
            <v>0</v>
          </cell>
          <cell r="CH123">
            <v>0</v>
          </cell>
          <cell r="CI123">
            <v>0</v>
          </cell>
          <cell r="CJ123">
            <v>0</v>
          </cell>
          <cell r="CK123">
            <v>3.4344399700000001</v>
          </cell>
          <cell r="CL123">
            <v>0</v>
          </cell>
          <cell r="CM123">
            <v>0</v>
          </cell>
          <cell r="CN123">
            <v>0</v>
          </cell>
          <cell r="CO123">
            <v>0</v>
          </cell>
          <cell r="CP123">
            <v>3.4344399700000001</v>
          </cell>
          <cell r="CQ123" t="str">
            <v/>
          </cell>
          <cell r="CR123" t="str">
            <v/>
          </cell>
          <cell r="CS123" t="str">
            <v/>
          </cell>
          <cell r="CT123" t="str">
            <v/>
          </cell>
          <cell r="CU123">
            <v>0</v>
          </cell>
          <cell r="CX123">
            <v>4.4186600000000009</v>
          </cell>
          <cell r="CY123">
            <v>4.4186600000000009</v>
          </cell>
          <cell r="CZ123">
            <v>0</v>
          </cell>
          <cell r="DA123">
            <v>0</v>
          </cell>
          <cell r="DB123">
            <v>0</v>
          </cell>
          <cell r="DE123">
            <v>4.41866</v>
          </cell>
          <cell r="DG123">
            <v>2.0238497000000009</v>
          </cell>
          <cell r="DH123">
            <v>2.0238497000000009</v>
          </cell>
          <cell r="DI123">
            <v>0</v>
          </cell>
          <cell r="DJ123">
            <v>0</v>
          </cell>
          <cell r="DK123">
            <v>0</v>
          </cell>
          <cell r="DL123">
            <v>0</v>
          </cell>
          <cell r="DM123">
            <v>0</v>
          </cell>
          <cell r="DN123">
            <v>0</v>
          </cell>
          <cell r="DS123">
            <v>0</v>
          </cell>
          <cell r="DT123">
            <v>0</v>
          </cell>
          <cell r="DU123">
            <v>0</v>
          </cell>
          <cell r="DV123">
            <v>0</v>
          </cell>
          <cell r="DW123">
            <v>0</v>
          </cell>
          <cell r="DX123" t="str">
            <v/>
          </cell>
          <cell r="DY123" t="str">
            <v/>
          </cell>
          <cell r="DZ123" t="str">
            <v/>
          </cell>
          <cell r="EA123" t="str">
            <v/>
          </cell>
          <cell r="EB123">
            <v>0</v>
          </cell>
          <cell r="EC123">
            <v>2.0238497</v>
          </cell>
          <cell r="ED123">
            <v>2.0238497</v>
          </cell>
          <cell r="EE123">
            <v>0</v>
          </cell>
          <cell r="EF123">
            <v>0</v>
          </cell>
          <cell r="EG123">
            <v>0</v>
          </cell>
          <cell r="EH123">
            <v>0</v>
          </cell>
          <cell r="EI123">
            <v>0</v>
          </cell>
          <cell r="EJ123">
            <v>0</v>
          </cell>
          <cell r="EK123">
            <v>0</v>
          </cell>
          <cell r="EL123">
            <v>0</v>
          </cell>
          <cell r="EM123">
            <v>2.0238497</v>
          </cell>
          <cell r="EN123">
            <v>2.0238497</v>
          </cell>
          <cell r="EO123">
            <v>0</v>
          </cell>
          <cell r="EP123">
            <v>0</v>
          </cell>
          <cell r="EQ123">
            <v>0</v>
          </cell>
          <cell r="ER123">
            <v>2.0238497</v>
          </cell>
          <cell r="ES123">
            <v>0</v>
          </cell>
          <cell r="ET123">
            <v>0</v>
          </cell>
          <cell r="EU123">
            <v>0</v>
          </cell>
          <cell r="EV123">
            <v>0</v>
          </cell>
          <cell r="EW123">
            <v>0</v>
          </cell>
          <cell r="EX123">
            <v>0</v>
          </cell>
          <cell r="EY123">
            <v>0</v>
          </cell>
          <cell r="EZ123">
            <v>0</v>
          </cell>
          <cell r="FA123">
            <v>0</v>
          </cell>
          <cell r="FB123">
            <v>2.0238497</v>
          </cell>
          <cell r="FC123">
            <v>2.0238497</v>
          </cell>
          <cell r="FD123">
            <v>0</v>
          </cell>
          <cell r="FE123">
            <v>0</v>
          </cell>
          <cell r="FF123">
            <v>0</v>
          </cell>
          <cell r="FG123" t="str">
            <v/>
          </cell>
          <cell r="FH123" t="str">
            <v/>
          </cell>
          <cell r="FI123" t="str">
            <v/>
          </cell>
          <cell r="FJ123" t="str">
            <v/>
          </cell>
          <cell r="FK123">
            <v>0</v>
          </cell>
          <cell r="FN123">
            <v>4.4186600000000009</v>
          </cell>
          <cell r="FO123">
            <v>0</v>
          </cell>
          <cell r="FP123">
            <v>0</v>
          </cell>
          <cell r="FQ123">
            <v>0</v>
          </cell>
          <cell r="FR123">
            <v>0</v>
          </cell>
          <cell r="FS123">
            <v>0</v>
          </cell>
          <cell r="FT123">
            <v>0</v>
          </cell>
          <cell r="FU123">
            <v>0</v>
          </cell>
          <cell r="FV123">
            <v>1</v>
          </cell>
          <cell r="FW123">
            <v>0</v>
          </cell>
          <cell r="FX123">
            <v>1</v>
          </cell>
          <cell r="FZ123">
            <v>0</v>
          </cell>
          <cell r="GA123">
            <v>0</v>
          </cell>
          <cell r="GB123">
            <v>0</v>
          </cell>
          <cell r="GC123">
            <v>0</v>
          </cell>
          <cell r="GD123">
            <v>0</v>
          </cell>
          <cell r="GE123">
            <v>0</v>
          </cell>
          <cell r="GF123">
            <v>0</v>
          </cell>
          <cell r="GG123">
            <v>0</v>
          </cell>
          <cell r="GH123">
            <v>0</v>
          </cell>
          <cell r="GI123">
            <v>0</v>
          </cell>
          <cell r="GJ123">
            <v>0</v>
          </cell>
          <cell r="GK123">
            <v>0</v>
          </cell>
          <cell r="GL123">
            <v>0</v>
          </cell>
          <cell r="GM123">
            <v>0</v>
          </cell>
          <cell r="GN123">
            <v>0</v>
          </cell>
          <cell r="GO123">
            <v>0</v>
          </cell>
          <cell r="GP123">
            <v>0</v>
          </cell>
          <cell r="GQ123">
            <v>0</v>
          </cell>
          <cell r="GR123">
            <v>0</v>
          </cell>
          <cell r="GS123">
            <v>0</v>
          </cell>
          <cell r="GT123">
            <v>0</v>
          </cell>
          <cell r="GU123">
            <v>0</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0</v>
          </cell>
          <cell r="ID123">
            <v>0</v>
          </cell>
          <cell r="IE123">
            <v>0</v>
          </cell>
          <cell r="IF123">
            <v>0</v>
          </cell>
          <cell r="IG123">
            <v>0</v>
          </cell>
          <cell r="IH123">
            <v>0</v>
          </cell>
          <cell r="II123">
            <v>0</v>
          </cell>
          <cell r="IJ123">
            <v>0</v>
          </cell>
          <cell r="IK123">
            <v>0</v>
          </cell>
          <cell r="IL123">
            <v>0</v>
          </cell>
          <cell r="IM123">
            <v>0</v>
          </cell>
          <cell r="IN123">
            <v>0</v>
          </cell>
          <cell r="IO123">
            <v>0</v>
          </cell>
          <cell r="IP123">
            <v>0</v>
          </cell>
          <cell r="IQ123">
            <v>0</v>
          </cell>
          <cell r="IR123">
            <v>0</v>
          </cell>
          <cell r="IS123">
            <v>0</v>
          </cell>
          <cell r="IT123">
            <v>0</v>
          </cell>
          <cell r="IU123">
            <v>0</v>
          </cell>
          <cell r="IV123">
            <v>0</v>
          </cell>
          <cell r="IW123">
            <v>0</v>
          </cell>
          <cell r="IX123">
            <v>0</v>
          </cell>
          <cell r="IY123">
            <v>0</v>
          </cell>
          <cell r="IZ123">
            <v>0</v>
          </cell>
          <cell r="JA123">
            <v>0</v>
          </cell>
          <cell r="JB123">
            <v>0</v>
          </cell>
          <cell r="JC123">
            <v>0</v>
          </cell>
          <cell r="JD123">
            <v>0</v>
          </cell>
          <cell r="JE123">
            <v>0</v>
          </cell>
          <cell r="JF123">
            <v>0</v>
          </cell>
          <cell r="JG123">
            <v>0</v>
          </cell>
          <cell r="JH123">
            <v>0</v>
          </cell>
          <cell r="JI123">
            <v>0</v>
          </cell>
          <cell r="JJ123">
            <v>0</v>
          </cell>
          <cell r="JK123">
            <v>0</v>
          </cell>
          <cell r="JL123">
            <v>0</v>
          </cell>
          <cell r="JM123">
            <v>0</v>
          </cell>
          <cell r="JN123">
            <v>0</v>
          </cell>
          <cell r="JO123">
            <v>0</v>
          </cell>
          <cell r="JP123">
            <v>0</v>
          </cell>
          <cell r="JQ123">
            <v>0</v>
          </cell>
          <cell r="JR123">
            <v>0</v>
          </cell>
          <cell r="JS123">
            <v>0</v>
          </cell>
          <cell r="JT123">
            <v>0</v>
          </cell>
          <cell r="JU123">
            <v>0</v>
          </cell>
          <cell r="JV123">
            <v>0</v>
          </cell>
          <cell r="JW123">
            <v>0</v>
          </cell>
          <cell r="JX123">
            <v>0</v>
          </cell>
          <cell r="JY123">
            <v>0</v>
          </cell>
          <cell r="JZ123">
            <v>0</v>
          </cell>
          <cell r="KA123">
            <v>0</v>
          </cell>
          <cell r="KB123">
            <v>0</v>
          </cell>
          <cell r="KC123">
            <v>0</v>
          </cell>
          <cell r="KD123">
            <v>0</v>
          </cell>
          <cell r="KE123">
            <v>0</v>
          </cell>
          <cell r="KF123">
            <v>0</v>
          </cell>
          <cell r="KG123">
            <v>0</v>
          </cell>
          <cell r="KH123">
            <v>0</v>
          </cell>
          <cell r="KI123">
            <v>0</v>
          </cell>
          <cell r="KJ123">
            <v>0</v>
          </cell>
          <cell r="KK123">
            <v>0</v>
          </cell>
          <cell r="KL123">
            <v>0</v>
          </cell>
          <cell r="KM123">
            <v>0</v>
          </cell>
          <cell r="KN123">
            <v>0</v>
          </cell>
          <cell r="KO123">
            <v>0</v>
          </cell>
          <cell r="KP123">
            <v>0</v>
          </cell>
          <cell r="KQ123">
            <v>0</v>
          </cell>
          <cell r="KR123">
            <v>0</v>
          </cell>
          <cell r="KS123">
            <v>0</v>
          </cell>
          <cell r="KT123">
            <v>0</v>
          </cell>
          <cell r="KU123">
            <v>0</v>
          </cell>
          <cell r="KV123">
            <v>0</v>
          </cell>
          <cell r="KW123">
            <v>0</v>
          </cell>
          <cell r="KX123">
            <v>0</v>
          </cell>
          <cell r="KY123">
            <v>0</v>
          </cell>
          <cell r="KZ123">
            <v>0</v>
          </cell>
          <cell r="LA123">
            <v>0</v>
          </cell>
          <cell r="LB123">
            <v>0</v>
          </cell>
          <cell r="LC123">
            <v>0</v>
          </cell>
          <cell r="LD123">
            <v>0</v>
          </cell>
          <cell r="LE123">
            <v>0</v>
          </cell>
          <cell r="LF123">
            <v>0</v>
          </cell>
          <cell r="LG123">
            <v>0</v>
          </cell>
          <cell r="LH123">
            <v>0</v>
          </cell>
          <cell r="LI123">
            <v>0</v>
          </cell>
          <cell r="LJ123">
            <v>0</v>
          </cell>
          <cell r="LK123">
            <v>0</v>
          </cell>
          <cell r="LL123">
            <v>0</v>
          </cell>
          <cell r="LQ123">
            <v>0</v>
          </cell>
          <cell r="LR123">
            <v>0</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v>2020</v>
          </cell>
          <cell r="OM123">
            <v>2022</v>
          </cell>
          <cell r="ON123">
            <v>2023</v>
          </cell>
          <cell r="OO123">
            <v>2023</v>
          </cell>
          <cell r="OP123" t="str">
            <v>п</v>
          </cell>
          <cell r="OR123" t="str">
            <v>нд</v>
          </cell>
          <cell r="OT123">
            <v>5.3023920000000002</v>
          </cell>
        </row>
        <row r="124">
          <cell r="A124" t="str">
            <v>K_Che320</v>
          </cell>
          <cell r="B124" t="str">
            <v>1.1.6</v>
          </cell>
          <cell r="C124" t="str">
            <v>Проведение предпроектного обследования и разработка проектно-сметной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2020-2024 годы</v>
          </cell>
          <cell r="D124" t="str">
            <v>K_Che320</v>
          </cell>
          <cell r="E124">
            <v>2.5400040060000002</v>
          </cell>
          <cell r="H124">
            <v>2.5400039999999997</v>
          </cell>
          <cell r="J124">
            <v>1.7293721260000003</v>
          </cell>
          <cell r="K124">
            <v>0.12700020600000039</v>
          </cell>
          <cell r="L124">
            <v>1.6023719199999999</v>
          </cell>
          <cell r="M124">
            <v>0</v>
          </cell>
          <cell r="N124">
            <v>0</v>
          </cell>
          <cell r="O124">
            <v>0</v>
          </cell>
          <cell r="P124">
            <v>0</v>
          </cell>
          <cell r="Q124">
            <v>1.6023719199999999</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0.12700020000000001</v>
          </cell>
          <cell r="BH124">
            <v>0</v>
          </cell>
          <cell r="BI124">
            <v>0</v>
          </cell>
          <cell r="BJ124">
            <v>0</v>
          </cell>
          <cell r="BK124">
            <v>0</v>
          </cell>
          <cell r="BL124">
            <v>0.12700020000000001</v>
          </cell>
          <cell r="BM124">
            <v>0</v>
          </cell>
          <cell r="BN124">
            <v>0</v>
          </cell>
          <cell r="BO124">
            <v>0</v>
          </cell>
          <cell r="BP124">
            <v>0</v>
          </cell>
          <cell r="BQ124">
            <v>0</v>
          </cell>
          <cell r="BR124">
            <v>0</v>
          </cell>
          <cell r="BS124">
            <v>0.12700020000000001</v>
          </cell>
          <cell r="BT124">
            <v>0</v>
          </cell>
          <cell r="BU124">
            <v>0</v>
          </cell>
          <cell r="BV124">
            <v>0</v>
          </cell>
          <cell r="BW124">
            <v>0</v>
          </cell>
          <cell r="BX124">
            <v>0.12700020000000001</v>
          </cell>
          <cell r="BY124">
            <v>0</v>
          </cell>
          <cell r="BZ124">
            <v>0</v>
          </cell>
          <cell r="CA124">
            <v>0</v>
          </cell>
          <cell r="CB124">
            <v>0</v>
          </cell>
          <cell r="CC124">
            <v>0</v>
          </cell>
          <cell r="CD124">
            <v>0</v>
          </cell>
          <cell r="CE124">
            <v>0</v>
          </cell>
          <cell r="CF124">
            <v>0</v>
          </cell>
          <cell r="CG124">
            <v>0</v>
          </cell>
          <cell r="CH124">
            <v>0</v>
          </cell>
          <cell r="CI124">
            <v>0</v>
          </cell>
          <cell r="CJ124">
            <v>0</v>
          </cell>
          <cell r="CK124">
            <v>0.12700020000000001</v>
          </cell>
          <cell r="CL124">
            <v>0</v>
          </cell>
          <cell r="CM124">
            <v>0</v>
          </cell>
          <cell r="CN124">
            <v>0</v>
          </cell>
          <cell r="CO124">
            <v>0</v>
          </cell>
          <cell r="CP124">
            <v>0.12700020000000001</v>
          </cell>
          <cell r="CQ124" t="str">
            <v/>
          </cell>
          <cell r="CR124" t="str">
            <v/>
          </cell>
          <cell r="CS124" t="str">
            <v/>
          </cell>
          <cell r="CT124" t="str">
            <v/>
          </cell>
          <cell r="CU124">
            <v>0</v>
          </cell>
          <cell r="CX124">
            <v>2.1166700000000001</v>
          </cell>
          <cell r="CY124">
            <v>2.1166700000000001</v>
          </cell>
          <cell r="CZ124">
            <v>0</v>
          </cell>
          <cell r="DA124">
            <v>0</v>
          </cell>
          <cell r="DB124">
            <v>0</v>
          </cell>
          <cell r="DE124">
            <v>2.1166699900000001</v>
          </cell>
          <cell r="DG124">
            <v>0.90703307999999994</v>
          </cell>
          <cell r="DH124">
            <v>9.9999999392252903E-9</v>
          </cell>
          <cell r="DI124">
            <v>0.90703307</v>
          </cell>
          <cell r="DJ124">
            <v>0.90703307</v>
          </cell>
          <cell r="DK124">
            <v>0</v>
          </cell>
          <cell r="DL124">
            <v>0</v>
          </cell>
          <cell r="DM124">
            <v>0</v>
          </cell>
          <cell r="DN124">
            <v>0</v>
          </cell>
          <cell r="DS124">
            <v>0</v>
          </cell>
          <cell r="DT124">
            <v>0</v>
          </cell>
          <cell r="DU124">
            <v>0</v>
          </cell>
          <cell r="DV124">
            <v>0</v>
          </cell>
          <cell r="DW124">
            <v>0</v>
          </cell>
          <cell r="DX124" t="str">
            <v/>
          </cell>
          <cell r="DY124" t="str">
            <v/>
          </cell>
          <cell r="DZ124" t="str">
            <v/>
          </cell>
          <cell r="EA124" t="str">
            <v/>
          </cell>
          <cell r="EB124">
            <v>0</v>
          </cell>
          <cell r="EC124">
            <v>0</v>
          </cell>
          <cell r="ED124">
            <v>0</v>
          </cell>
          <cell r="EE124">
            <v>0</v>
          </cell>
          <cell r="EF124">
            <v>0</v>
          </cell>
          <cell r="EG124">
            <v>0</v>
          </cell>
          <cell r="EH124">
            <v>0</v>
          </cell>
          <cell r="EI124">
            <v>0</v>
          </cell>
          <cell r="EJ124">
            <v>0</v>
          </cell>
          <cell r="EK124">
            <v>0</v>
          </cell>
          <cell r="EL124">
            <v>0</v>
          </cell>
          <cell r="EM124">
            <v>0</v>
          </cell>
          <cell r="EN124">
            <v>0</v>
          </cell>
          <cell r="EO124">
            <v>0</v>
          </cell>
          <cell r="EP124">
            <v>0</v>
          </cell>
          <cell r="EQ124">
            <v>0</v>
          </cell>
          <cell r="ER124">
            <v>0</v>
          </cell>
          <cell r="ES124">
            <v>0</v>
          </cell>
          <cell r="ET124">
            <v>0</v>
          </cell>
          <cell r="EU124">
            <v>0</v>
          </cell>
          <cell r="EV124">
            <v>0</v>
          </cell>
          <cell r="EW124">
            <v>0</v>
          </cell>
          <cell r="EX124">
            <v>0</v>
          </cell>
          <cell r="EY124">
            <v>0</v>
          </cell>
          <cell r="EZ124">
            <v>0</v>
          </cell>
          <cell r="FA124">
            <v>0</v>
          </cell>
          <cell r="FB124">
            <v>0</v>
          </cell>
          <cell r="FC124">
            <v>0</v>
          </cell>
          <cell r="FD124">
            <v>0</v>
          </cell>
          <cell r="FE124">
            <v>0</v>
          </cell>
          <cell r="FF124">
            <v>0</v>
          </cell>
          <cell r="FG124" t="str">
            <v/>
          </cell>
          <cell r="FH124" t="str">
            <v/>
          </cell>
          <cell r="FI124" t="str">
            <v/>
          </cell>
          <cell r="FJ124" t="str">
            <v/>
          </cell>
          <cell r="FK124">
            <v>0</v>
          </cell>
          <cell r="FN124">
            <v>2.1166700000000001</v>
          </cell>
          <cell r="FO124">
            <v>0</v>
          </cell>
          <cell r="FP124">
            <v>0</v>
          </cell>
          <cell r="FQ124">
            <v>0</v>
          </cell>
          <cell r="FR124">
            <v>0</v>
          </cell>
          <cell r="FS124">
            <v>0</v>
          </cell>
          <cell r="FT124">
            <v>0</v>
          </cell>
          <cell r="FU124">
            <v>0</v>
          </cell>
          <cell r="FV124">
            <v>1</v>
          </cell>
          <cell r="FW124">
            <v>0</v>
          </cell>
          <cell r="FX124">
            <v>1</v>
          </cell>
          <cell r="FZ124">
            <v>0</v>
          </cell>
          <cell r="GA124">
            <v>0</v>
          </cell>
          <cell r="GB124">
            <v>0</v>
          </cell>
          <cell r="GC124">
            <v>0</v>
          </cell>
          <cell r="GD124">
            <v>0</v>
          </cell>
          <cell r="GE124">
            <v>0</v>
          </cell>
          <cell r="GF124">
            <v>0</v>
          </cell>
          <cell r="GG124">
            <v>0</v>
          </cell>
          <cell r="GH124">
            <v>0</v>
          </cell>
          <cell r="GI124">
            <v>0</v>
          </cell>
          <cell r="GJ124">
            <v>0</v>
          </cell>
          <cell r="GK124">
            <v>0</v>
          </cell>
          <cell r="GL124">
            <v>0</v>
          </cell>
          <cell r="GM124">
            <v>0</v>
          </cell>
          <cell r="GN124">
            <v>0</v>
          </cell>
          <cell r="GO124">
            <v>0</v>
          </cell>
          <cell r="GP124">
            <v>0</v>
          </cell>
          <cell r="GQ124">
            <v>0</v>
          </cell>
          <cell r="GR124">
            <v>0</v>
          </cell>
          <cell r="GS124">
            <v>0</v>
          </cell>
          <cell r="GT124">
            <v>0</v>
          </cell>
          <cell r="GU124">
            <v>0</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0</v>
          </cell>
          <cell r="ID124">
            <v>0</v>
          </cell>
          <cell r="IE124">
            <v>0</v>
          </cell>
          <cell r="IF124">
            <v>0</v>
          </cell>
          <cell r="IG124">
            <v>0</v>
          </cell>
          <cell r="IH124">
            <v>0</v>
          </cell>
          <cell r="II124">
            <v>0</v>
          </cell>
          <cell r="IJ124">
            <v>0</v>
          </cell>
          <cell r="IK124">
            <v>0</v>
          </cell>
          <cell r="IL124">
            <v>0</v>
          </cell>
          <cell r="IM124">
            <v>0</v>
          </cell>
          <cell r="IN124">
            <v>0</v>
          </cell>
          <cell r="IO124">
            <v>0</v>
          </cell>
          <cell r="IP124">
            <v>0</v>
          </cell>
          <cell r="IQ124">
            <v>0</v>
          </cell>
          <cell r="IR124">
            <v>0</v>
          </cell>
          <cell r="IS124">
            <v>0</v>
          </cell>
          <cell r="IT124">
            <v>0</v>
          </cell>
          <cell r="IU124">
            <v>0</v>
          </cell>
          <cell r="IV124">
            <v>0</v>
          </cell>
          <cell r="IW124">
            <v>0</v>
          </cell>
          <cell r="IX124">
            <v>0</v>
          </cell>
          <cell r="IY124">
            <v>0</v>
          </cell>
          <cell r="IZ124">
            <v>0</v>
          </cell>
          <cell r="JA124">
            <v>0</v>
          </cell>
          <cell r="JB124">
            <v>0</v>
          </cell>
          <cell r="JC124">
            <v>0</v>
          </cell>
          <cell r="JD124">
            <v>0</v>
          </cell>
          <cell r="JE124">
            <v>0</v>
          </cell>
          <cell r="JF124">
            <v>0</v>
          </cell>
          <cell r="JG124">
            <v>0</v>
          </cell>
          <cell r="JH124">
            <v>0</v>
          </cell>
          <cell r="JI124">
            <v>0</v>
          </cell>
          <cell r="JJ124">
            <v>0</v>
          </cell>
          <cell r="JK124">
            <v>0</v>
          </cell>
          <cell r="JL124">
            <v>0</v>
          </cell>
          <cell r="JM124">
            <v>0</v>
          </cell>
          <cell r="JN124">
            <v>0</v>
          </cell>
          <cell r="JO124">
            <v>0</v>
          </cell>
          <cell r="JP124">
            <v>0</v>
          </cell>
          <cell r="JQ124">
            <v>0</v>
          </cell>
          <cell r="JR124">
            <v>0</v>
          </cell>
          <cell r="JS124">
            <v>0</v>
          </cell>
          <cell r="JT124">
            <v>0</v>
          </cell>
          <cell r="JU124">
            <v>0</v>
          </cell>
          <cell r="JV124">
            <v>0</v>
          </cell>
          <cell r="JW124">
            <v>0</v>
          </cell>
          <cell r="JX124">
            <v>0</v>
          </cell>
          <cell r="JY124">
            <v>0</v>
          </cell>
          <cell r="JZ124">
            <v>0</v>
          </cell>
          <cell r="KA124">
            <v>0</v>
          </cell>
          <cell r="KB124">
            <v>0</v>
          </cell>
          <cell r="KC124">
            <v>0</v>
          </cell>
          <cell r="KD124">
            <v>0</v>
          </cell>
          <cell r="KE124">
            <v>0</v>
          </cell>
          <cell r="KF124">
            <v>0</v>
          </cell>
          <cell r="KG124">
            <v>0</v>
          </cell>
          <cell r="KH124">
            <v>0</v>
          </cell>
          <cell r="KI124">
            <v>0</v>
          </cell>
          <cell r="KJ124">
            <v>0</v>
          </cell>
          <cell r="KK124">
            <v>0</v>
          </cell>
          <cell r="KL124">
            <v>0</v>
          </cell>
          <cell r="KM124">
            <v>0</v>
          </cell>
          <cell r="KN124">
            <v>0</v>
          </cell>
          <cell r="KO124">
            <v>0</v>
          </cell>
          <cell r="KP124">
            <v>0</v>
          </cell>
          <cell r="KQ124">
            <v>0</v>
          </cell>
          <cell r="KR124">
            <v>0</v>
          </cell>
          <cell r="KS124">
            <v>0</v>
          </cell>
          <cell r="KT124">
            <v>0</v>
          </cell>
          <cell r="KU124">
            <v>0</v>
          </cell>
          <cell r="KV124">
            <v>0</v>
          </cell>
          <cell r="KW124">
            <v>0</v>
          </cell>
          <cell r="KX124">
            <v>0</v>
          </cell>
          <cell r="KY124">
            <v>0</v>
          </cell>
          <cell r="KZ124">
            <v>0</v>
          </cell>
          <cell r="LA124">
            <v>0</v>
          </cell>
          <cell r="LB124">
            <v>0</v>
          </cell>
          <cell r="LC124">
            <v>0</v>
          </cell>
          <cell r="LD124">
            <v>0</v>
          </cell>
          <cell r="LE124">
            <v>0</v>
          </cell>
          <cell r="LF124">
            <v>0</v>
          </cell>
          <cell r="LG124">
            <v>0</v>
          </cell>
          <cell r="LH124">
            <v>0</v>
          </cell>
          <cell r="LI124">
            <v>0</v>
          </cell>
          <cell r="LJ124">
            <v>0</v>
          </cell>
          <cell r="LK124">
            <v>0</v>
          </cell>
          <cell r="LL124">
            <v>0</v>
          </cell>
          <cell r="LQ124">
            <v>0</v>
          </cell>
          <cell r="LR124">
            <v>0</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v>2020</v>
          </cell>
          <cell r="OM124">
            <v>2022</v>
          </cell>
          <cell r="ON124">
            <v>2022</v>
          </cell>
          <cell r="OO124">
            <v>2022</v>
          </cell>
          <cell r="OP124">
            <v>0</v>
          </cell>
          <cell r="OR124" t="str">
            <v>нд</v>
          </cell>
          <cell r="OT124">
            <v>2.5400040060000002</v>
          </cell>
        </row>
        <row r="125">
          <cell r="A125" t="str">
            <v>K_Che321</v>
          </cell>
          <cell r="B125" t="str">
            <v>1.1.6</v>
          </cell>
          <cell r="C125" t="str">
            <v>Проведение предпроектного обследования и разработка проектно-сметной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2020-2024 годы</v>
          </cell>
          <cell r="D125" t="str">
            <v>K_Che321</v>
          </cell>
          <cell r="E125">
            <v>1.8177600059999999</v>
          </cell>
          <cell r="H125">
            <v>1.8177599800000002</v>
          </cell>
          <cell r="J125">
            <v>1.2492468359999997</v>
          </cell>
          <cell r="K125">
            <v>9.0888015999999627E-2</v>
          </cell>
          <cell r="L125">
            <v>1.1583588200000001</v>
          </cell>
          <cell r="M125">
            <v>0</v>
          </cell>
          <cell r="N125">
            <v>0</v>
          </cell>
          <cell r="O125">
            <v>0</v>
          </cell>
          <cell r="P125">
            <v>0</v>
          </cell>
          <cell r="Q125">
            <v>1.1583588200000001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9.0887990000000002E-2</v>
          </cell>
          <cell r="BH125">
            <v>0</v>
          </cell>
          <cell r="BI125">
            <v>0</v>
          </cell>
          <cell r="BJ125">
            <v>0</v>
          </cell>
          <cell r="BK125">
            <v>0</v>
          </cell>
          <cell r="BL125">
            <v>9.0887990000000002E-2</v>
          </cell>
          <cell r="BM125">
            <v>0</v>
          </cell>
          <cell r="BN125">
            <v>0</v>
          </cell>
          <cell r="BO125">
            <v>0</v>
          </cell>
          <cell r="BP125">
            <v>0</v>
          </cell>
          <cell r="BQ125">
            <v>0</v>
          </cell>
          <cell r="BR125">
            <v>0</v>
          </cell>
          <cell r="BS125">
            <v>9.0887990000000002E-2</v>
          </cell>
          <cell r="BT125">
            <v>0</v>
          </cell>
          <cell r="BU125">
            <v>0</v>
          </cell>
          <cell r="BV125">
            <v>0</v>
          </cell>
          <cell r="BW125">
            <v>0</v>
          </cell>
          <cell r="BX125">
            <v>9.0887990000000002E-2</v>
          </cell>
          <cell r="BY125">
            <v>0</v>
          </cell>
          <cell r="BZ125">
            <v>0</v>
          </cell>
          <cell r="CA125">
            <v>0</v>
          </cell>
          <cell r="CB125">
            <v>0</v>
          </cell>
          <cell r="CC125">
            <v>0</v>
          </cell>
          <cell r="CD125">
            <v>0</v>
          </cell>
          <cell r="CE125">
            <v>0</v>
          </cell>
          <cell r="CF125">
            <v>0</v>
          </cell>
          <cell r="CG125">
            <v>0</v>
          </cell>
          <cell r="CH125">
            <v>0</v>
          </cell>
          <cell r="CI125">
            <v>0</v>
          </cell>
          <cell r="CJ125">
            <v>0</v>
          </cell>
          <cell r="CK125">
            <v>9.0887990000000002E-2</v>
          </cell>
          <cell r="CL125">
            <v>0</v>
          </cell>
          <cell r="CM125">
            <v>0</v>
          </cell>
          <cell r="CN125">
            <v>0</v>
          </cell>
          <cell r="CO125">
            <v>0</v>
          </cell>
          <cell r="CP125">
            <v>9.0887990000000002E-2</v>
          </cell>
          <cell r="CQ125" t="str">
            <v/>
          </cell>
          <cell r="CR125" t="str">
            <v/>
          </cell>
          <cell r="CS125" t="str">
            <v/>
          </cell>
          <cell r="CT125" t="str">
            <v/>
          </cell>
          <cell r="CU125">
            <v>0</v>
          </cell>
          <cell r="CX125">
            <v>1.5147999999999997</v>
          </cell>
          <cell r="CY125">
            <v>1.5147999999999997</v>
          </cell>
          <cell r="CZ125">
            <v>0</v>
          </cell>
          <cell r="DA125">
            <v>0</v>
          </cell>
          <cell r="DB125">
            <v>0</v>
          </cell>
          <cell r="DE125">
            <v>1.5147999799999998</v>
          </cell>
          <cell r="DG125">
            <v>0.58045882999999987</v>
          </cell>
          <cell r="DH125">
            <v>1.9999999878450581E-8</v>
          </cell>
          <cell r="DI125">
            <v>0.58045880999999999</v>
          </cell>
          <cell r="DJ125">
            <v>0.58045880999999999</v>
          </cell>
          <cell r="DK125">
            <v>0</v>
          </cell>
          <cell r="DL125">
            <v>0</v>
          </cell>
          <cell r="DM125">
            <v>0</v>
          </cell>
          <cell r="DN125">
            <v>0</v>
          </cell>
          <cell r="DS125">
            <v>0</v>
          </cell>
          <cell r="DT125">
            <v>0</v>
          </cell>
          <cell r="DU125">
            <v>0</v>
          </cell>
          <cell r="DV125">
            <v>0</v>
          </cell>
          <cell r="DW125">
            <v>0</v>
          </cell>
          <cell r="DX125" t="str">
            <v/>
          </cell>
          <cell r="DY125">
            <v>2</v>
          </cell>
          <cell r="DZ125" t="str">
            <v/>
          </cell>
          <cell r="EA125" t="str">
            <v/>
          </cell>
          <cell r="EB125" t="str">
            <v>2</v>
          </cell>
          <cell r="EC125">
            <v>0</v>
          </cell>
          <cell r="ED125">
            <v>0</v>
          </cell>
          <cell r="EE125">
            <v>0</v>
          </cell>
          <cell r="EF125">
            <v>0</v>
          </cell>
          <cell r="EG125">
            <v>0</v>
          </cell>
          <cell r="EH125">
            <v>0</v>
          </cell>
          <cell r="EI125">
            <v>0</v>
          </cell>
          <cell r="EJ125">
            <v>0</v>
          </cell>
          <cell r="EK125">
            <v>0</v>
          </cell>
          <cell r="EL125">
            <v>0</v>
          </cell>
          <cell r="EM125">
            <v>0</v>
          </cell>
          <cell r="EN125">
            <v>0</v>
          </cell>
          <cell r="EO125">
            <v>0</v>
          </cell>
          <cell r="EP125">
            <v>0</v>
          </cell>
          <cell r="EQ125">
            <v>0</v>
          </cell>
          <cell r="ER125">
            <v>0</v>
          </cell>
          <cell r="ES125">
            <v>0</v>
          </cell>
          <cell r="ET125">
            <v>0</v>
          </cell>
          <cell r="EU125">
            <v>0</v>
          </cell>
          <cell r="EV125">
            <v>0</v>
          </cell>
          <cell r="EW125">
            <v>0</v>
          </cell>
          <cell r="EX125">
            <v>0</v>
          </cell>
          <cell r="EY125">
            <v>0</v>
          </cell>
          <cell r="EZ125">
            <v>0</v>
          </cell>
          <cell r="FA125">
            <v>0</v>
          </cell>
          <cell r="FB125">
            <v>0</v>
          </cell>
          <cell r="FC125">
            <v>0</v>
          </cell>
          <cell r="FD125">
            <v>0</v>
          </cell>
          <cell r="FE125">
            <v>0</v>
          </cell>
          <cell r="FF125">
            <v>0</v>
          </cell>
          <cell r="FG125" t="str">
            <v/>
          </cell>
          <cell r="FH125" t="str">
            <v/>
          </cell>
          <cell r="FI125" t="str">
            <v/>
          </cell>
          <cell r="FJ125" t="str">
            <v/>
          </cell>
          <cell r="FK125">
            <v>0</v>
          </cell>
          <cell r="FN125">
            <v>1.5147999999999997</v>
          </cell>
          <cell r="FO125">
            <v>0</v>
          </cell>
          <cell r="FP125">
            <v>0</v>
          </cell>
          <cell r="FQ125">
            <v>0</v>
          </cell>
          <cell r="FR125">
            <v>0</v>
          </cell>
          <cell r="FS125">
            <v>0</v>
          </cell>
          <cell r="FT125">
            <v>0</v>
          </cell>
          <cell r="FU125">
            <v>0</v>
          </cell>
          <cell r="FV125">
            <v>1</v>
          </cell>
          <cell r="FW125">
            <v>0</v>
          </cell>
          <cell r="FX125">
            <v>1</v>
          </cell>
          <cell r="FZ125">
            <v>0</v>
          </cell>
          <cell r="GA125">
            <v>0</v>
          </cell>
          <cell r="GB125">
            <v>0</v>
          </cell>
          <cell r="GC125">
            <v>0</v>
          </cell>
          <cell r="GD125">
            <v>0</v>
          </cell>
          <cell r="GE125">
            <v>0</v>
          </cell>
          <cell r="GF125">
            <v>0</v>
          </cell>
          <cell r="GG125">
            <v>0</v>
          </cell>
          <cell r="GH125">
            <v>0</v>
          </cell>
          <cell r="GI125">
            <v>0</v>
          </cell>
          <cell r="GJ125">
            <v>0</v>
          </cell>
          <cell r="GK125">
            <v>0</v>
          </cell>
          <cell r="GL125">
            <v>0</v>
          </cell>
          <cell r="GM125">
            <v>0</v>
          </cell>
          <cell r="GN125">
            <v>0</v>
          </cell>
          <cell r="GO125">
            <v>0</v>
          </cell>
          <cell r="GP125">
            <v>0</v>
          </cell>
          <cell r="GQ125">
            <v>0</v>
          </cell>
          <cell r="GR125">
            <v>0</v>
          </cell>
          <cell r="GS125">
            <v>0</v>
          </cell>
          <cell r="GT125">
            <v>0</v>
          </cell>
          <cell r="GU125">
            <v>0</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0</v>
          </cell>
          <cell r="ID125">
            <v>0</v>
          </cell>
          <cell r="IE125">
            <v>0</v>
          </cell>
          <cell r="IF125">
            <v>0</v>
          </cell>
          <cell r="IG125">
            <v>0</v>
          </cell>
          <cell r="IH125">
            <v>0</v>
          </cell>
          <cell r="II125">
            <v>0</v>
          </cell>
          <cell r="IJ125">
            <v>0</v>
          </cell>
          <cell r="IK125">
            <v>0</v>
          </cell>
          <cell r="IL125">
            <v>0</v>
          </cell>
          <cell r="IM125">
            <v>0</v>
          </cell>
          <cell r="IN125">
            <v>0</v>
          </cell>
          <cell r="IO125">
            <v>0</v>
          </cell>
          <cell r="IP125">
            <v>0</v>
          </cell>
          <cell r="IQ125">
            <v>0</v>
          </cell>
          <cell r="IR125">
            <v>0</v>
          </cell>
          <cell r="IS125">
            <v>0</v>
          </cell>
          <cell r="IT125">
            <v>0</v>
          </cell>
          <cell r="IU125">
            <v>0</v>
          </cell>
          <cell r="IV125">
            <v>0</v>
          </cell>
          <cell r="IW125">
            <v>0</v>
          </cell>
          <cell r="IX125">
            <v>0</v>
          </cell>
          <cell r="IY125">
            <v>0</v>
          </cell>
          <cell r="IZ125">
            <v>0</v>
          </cell>
          <cell r="JA125">
            <v>0</v>
          </cell>
          <cell r="JB125">
            <v>0</v>
          </cell>
          <cell r="JC125">
            <v>0</v>
          </cell>
          <cell r="JD125">
            <v>0</v>
          </cell>
          <cell r="JE125">
            <v>0</v>
          </cell>
          <cell r="JF125">
            <v>0</v>
          </cell>
          <cell r="JG125">
            <v>0</v>
          </cell>
          <cell r="JH125">
            <v>0</v>
          </cell>
          <cell r="JI125">
            <v>0</v>
          </cell>
          <cell r="JJ125">
            <v>0</v>
          </cell>
          <cell r="JK125">
            <v>0</v>
          </cell>
          <cell r="JL125">
            <v>0</v>
          </cell>
          <cell r="JM125">
            <v>0</v>
          </cell>
          <cell r="JN125">
            <v>0</v>
          </cell>
          <cell r="JO125">
            <v>0</v>
          </cell>
          <cell r="JP125">
            <v>0</v>
          </cell>
          <cell r="JQ125">
            <v>0</v>
          </cell>
          <cell r="JR125">
            <v>0</v>
          </cell>
          <cell r="JS125">
            <v>0</v>
          </cell>
          <cell r="JT125">
            <v>0</v>
          </cell>
          <cell r="JU125">
            <v>0</v>
          </cell>
          <cell r="JV125">
            <v>0</v>
          </cell>
          <cell r="JW125">
            <v>0</v>
          </cell>
          <cell r="JX125">
            <v>0</v>
          </cell>
          <cell r="JY125">
            <v>0</v>
          </cell>
          <cell r="JZ125">
            <v>0</v>
          </cell>
          <cell r="KA125">
            <v>0</v>
          </cell>
          <cell r="KB125">
            <v>0</v>
          </cell>
          <cell r="KC125">
            <v>0</v>
          </cell>
          <cell r="KD125">
            <v>0</v>
          </cell>
          <cell r="KE125">
            <v>0</v>
          </cell>
          <cell r="KF125">
            <v>0</v>
          </cell>
          <cell r="KG125">
            <v>0</v>
          </cell>
          <cell r="KH125">
            <v>0</v>
          </cell>
          <cell r="KI125">
            <v>0</v>
          </cell>
          <cell r="KJ125">
            <v>0</v>
          </cell>
          <cell r="KK125">
            <v>0</v>
          </cell>
          <cell r="KL125">
            <v>0</v>
          </cell>
          <cell r="KM125">
            <v>0</v>
          </cell>
          <cell r="KN125">
            <v>0</v>
          </cell>
          <cell r="KO125">
            <v>0</v>
          </cell>
          <cell r="KP125">
            <v>0</v>
          </cell>
          <cell r="KQ125">
            <v>0</v>
          </cell>
          <cell r="KR125">
            <v>0</v>
          </cell>
          <cell r="KS125">
            <v>0</v>
          </cell>
          <cell r="KT125">
            <v>0</v>
          </cell>
          <cell r="KU125">
            <v>0</v>
          </cell>
          <cell r="KV125">
            <v>0</v>
          </cell>
          <cell r="KW125">
            <v>0</v>
          </cell>
          <cell r="KX125">
            <v>0</v>
          </cell>
          <cell r="KY125">
            <v>0</v>
          </cell>
          <cell r="KZ125">
            <v>0</v>
          </cell>
          <cell r="LA125">
            <v>0</v>
          </cell>
          <cell r="LB125">
            <v>0</v>
          </cell>
          <cell r="LC125">
            <v>0</v>
          </cell>
          <cell r="LD125">
            <v>0</v>
          </cell>
          <cell r="LE125">
            <v>0</v>
          </cell>
          <cell r="LF125">
            <v>0</v>
          </cell>
          <cell r="LG125">
            <v>0</v>
          </cell>
          <cell r="LH125">
            <v>0</v>
          </cell>
          <cell r="LI125">
            <v>0</v>
          </cell>
          <cell r="LJ125">
            <v>0</v>
          </cell>
          <cell r="LK125">
            <v>0</v>
          </cell>
          <cell r="LL125">
            <v>0</v>
          </cell>
          <cell r="LQ125">
            <v>0</v>
          </cell>
          <cell r="LR125">
            <v>0</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v>2020</v>
          </cell>
          <cell r="OM125">
            <v>2022</v>
          </cell>
          <cell r="ON125">
            <v>2022</v>
          </cell>
          <cell r="OO125">
            <v>2022</v>
          </cell>
          <cell r="OP125">
            <v>0</v>
          </cell>
          <cell r="OR125" t="str">
            <v>нд</v>
          </cell>
          <cell r="OT125">
            <v>1.8177600059999999</v>
          </cell>
        </row>
        <row r="126">
          <cell r="A126" t="str">
            <v>K_Che322</v>
          </cell>
          <cell r="B126" t="str">
            <v>1.1.6</v>
          </cell>
          <cell r="C126" t="str">
            <v>Проведение предпроектного обследования и разработка проектно-сметной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2020-2024 годы</v>
          </cell>
          <cell r="D126" t="str">
            <v>K_Che322</v>
          </cell>
          <cell r="E126">
            <v>1.5106440119999998</v>
          </cell>
          <cell r="H126">
            <v>1.51064398</v>
          </cell>
          <cell r="J126">
            <v>0.73139171199999964</v>
          </cell>
          <cell r="K126">
            <v>7.5532221999999649E-2</v>
          </cell>
          <cell r="L126">
            <v>0.65585948999999999</v>
          </cell>
          <cell r="M126">
            <v>0</v>
          </cell>
          <cell r="N126">
            <v>0</v>
          </cell>
          <cell r="O126">
            <v>0</v>
          </cell>
          <cell r="P126">
            <v>0</v>
          </cell>
          <cell r="Q126">
            <v>0.65585948999999999</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7.5532189999999805E-2</v>
          </cell>
          <cell r="BH126">
            <v>0</v>
          </cell>
          <cell r="BI126">
            <v>0</v>
          </cell>
          <cell r="BJ126">
            <v>0</v>
          </cell>
          <cell r="BK126">
            <v>0</v>
          </cell>
          <cell r="BL126">
            <v>7.5532189999999805E-2</v>
          </cell>
          <cell r="BM126">
            <v>0</v>
          </cell>
          <cell r="BN126">
            <v>0</v>
          </cell>
          <cell r="BO126">
            <v>0</v>
          </cell>
          <cell r="BP126">
            <v>0</v>
          </cell>
          <cell r="BQ126">
            <v>0</v>
          </cell>
          <cell r="BR126">
            <v>0</v>
          </cell>
          <cell r="BS126">
            <v>7.5532189999999805E-2</v>
          </cell>
          <cell r="BT126">
            <v>0</v>
          </cell>
          <cell r="BU126">
            <v>0</v>
          </cell>
          <cell r="BV126">
            <v>0</v>
          </cell>
          <cell r="BW126">
            <v>0</v>
          </cell>
          <cell r="BX126">
            <v>7.5532189999999805E-2</v>
          </cell>
          <cell r="BY126">
            <v>0</v>
          </cell>
          <cell r="BZ126">
            <v>0</v>
          </cell>
          <cell r="CA126">
            <v>0</v>
          </cell>
          <cell r="CB126">
            <v>0</v>
          </cell>
          <cell r="CC126">
            <v>0</v>
          </cell>
          <cell r="CD126">
            <v>0</v>
          </cell>
          <cell r="CE126">
            <v>0</v>
          </cell>
          <cell r="CF126">
            <v>0</v>
          </cell>
          <cell r="CG126">
            <v>0</v>
          </cell>
          <cell r="CH126">
            <v>0</v>
          </cell>
          <cell r="CI126">
            <v>0</v>
          </cell>
          <cell r="CJ126">
            <v>0</v>
          </cell>
          <cell r="CK126">
            <v>7.5532189999999805E-2</v>
          </cell>
          <cell r="CL126">
            <v>0</v>
          </cell>
          <cell r="CM126">
            <v>0</v>
          </cell>
          <cell r="CN126">
            <v>0</v>
          </cell>
          <cell r="CO126">
            <v>0</v>
          </cell>
          <cell r="CP126">
            <v>7.5532189999999805E-2</v>
          </cell>
          <cell r="CQ126" t="str">
            <v/>
          </cell>
          <cell r="CR126" t="str">
            <v/>
          </cell>
          <cell r="CS126" t="str">
            <v/>
          </cell>
          <cell r="CT126" t="str">
            <v/>
          </cell>
          <cell r="CU126">
            <v>0</v>
          </cell>
          <cell r="CX126">
            <v>1.2588699999999999</v>
          </cell>
          <cell r="CY126">
            <v>1.2588699999999999</v>
          </cell>
          <cell r="CZ126">
            <v>0</v>
          </cell>
          <cell r="DA126">
            <v>0</v>
          </cell>
          <cell r="DB126">
            <v>0</v>
          </cell>
          <cell r="DE126">
            <v>1.2588699800000001</v>
          </cell>
          <cell r="DG126">
            <v>0.2092286599999999</v>
          </cell>
          <cell r="DH126">
            <v>1.9999999878450581E-8</v>
          </cell>
          <cell r="DI126">
            <v>0.20922864000000002</v>
          </cell>
          <cell r="DJ126">
            <v>0.20922864000000002</v>
          </cell>
          <cell r="DK126">
            <v>0</v>
          </cell>
          <cell r="DL126">
            <v>0</v>
          </cell>
          <cell r="DM126">
            <v>0</v>
          </cell>
          <cell r="DN126">
            <v>0</v>
          </cell>
          <cell r="DS126">
            <v>0</v>
          </cell>
          <cell r="DT126">
            <v>0</v>
          </cell>
          <cell r="DU126">
            <v>0</v>
          </cell>
          <cell r="DV126">
            <v>0</v>
          </cell>
          <cell r="DW126">
            <v>0</v>
          </cell>
          <cell r="DX126" t="str">
            <v/>
          </cell>
          <cell r="DY126" t="str">
            <v/>
          </cell>
          <cell r="DZ126" t="str">
            <v/>
          </cell>
          <cell r="EA126" t="str">
            <v/>
          </cell>
          <cell r="EB126">
            <v>0</v>
          </cell>
          <cell r="EC126">
            <v>0</v>
          </cell>
          <cell r="ED126">
            <v>0</v>
          </cell>
          <cell r="EE126">
            <v>0</v>
          </cell>
          <cell r="EF126">
            <v>0</v>
          </cell>
          <cell r="EG126">
            <v>0</v>
          </cell>
          <cell r="EH126">
            <v>0</v>
          </cell>
          <cell r="EI126">
            <v>0</v>
          </cell>
          <cell r="EJ126">
            <v>0</v>
          </cell>
          <cell r="EK126">
            <v>0</v>
          </cell>
          <cell r="EL126">
            <v>0</v>
          </cell>
          <cell r="EM126">
            <v>0</v>
          </cell>
          <cell r="EN126">
            <v>0</v>
          </cell>
          <cell r="EO126">
            <v>0</v>
          </cell>
          <cell r="EP126">
            <v>0</v>
          </cell>
          <cell r="EQ126">
            <v>0</v>
          </cell>
          <cell r="ER126">
            <v>0</v>
          </cell>
          <cell r="ES126">
            <v>0</v>
          </cell>
          <cell r="ET126">
            <v>0</v>
          </cell>
          <cell r="EU126">
            <v>0</v>
          </cell>
          <cell r="EV126">
            <v>0</v>
          </cell>
          <cell r="EW126">
            <v>0</v>
          </cell>
          <cell r="EX126">
            <v>0</v>
          </cell>
          <cell r="EY126">
            <v>0</v>
          </cell>
          <cell r="EZ126">
            <v>0</v>
          </cell>
          <cell r="FA126">
            <v>0</v>
          </cell>
          <cell r="FB126">
            <v>0</v>
          </cell>
          <cell r="FC126">
            <v>0</v>
          </cell>
          <cell r="FD126">
            <v>0</v>
          </cell>
          <cell r="FE126">
            <v>0</v>
          </cell>
          <cell r="FF126">
            <v>0</v>
          </cell>
          <cell r="FG126" t="str">
            <v/>
          </cell>
          <cell r="FH126" t="str">
            <v/>
          </cell>
          <cell r="FI126" t="str">
            <v/>
          </cell>
          <cell r="FJ126" t="str">
            <v/>
          </cell>
          <cell r="FK126">
            <v>0</v>
          </cell>
          <cell r="FN126">
            <v>1.2588699999999999</v>
          </cell>
          <cell r="FO126">
            <v>0</v>
          </cell>
          <cell r="FP126">
            <v>0</v>
          </cell>
          <cell r="FQ126">
            <v>0</v>
          </cell>
          <cell r="FR126">
            <v>0</v>
          </cell>
          <cell r="FS126">
            <v>0</v>
          </cell>
          <cell r="FT126">
            <v>0</v>
          </cell>
          <cell r="FU126">
            <v>0</v>
          </cell>
          <cell r="FV126">
            <v>1</v>
          </cell>
          <cell r="FW126">
            <v>0</v>
          </cell>
          <cell r="FX126">
            <v>1</v>
          </cell>
          <cell r="FZ126">
            <v>0</v>
          </cell>
          <cell r="GA126">
            <v>0</v>
          </cell>
          <cell r="GB126">
            <v>0</v>
          </cell>
          <cell r="GC126">
            <v>0</v>
          </cell>
          <cell r="GD126">
            <v>0</v>
          </cell>
          <cell r="GE126">
            <v>0</v>
          </cell>
          <cell r="GF126">
            <v>0</v>
          </cell>
          <cell r="GG126">
            <v>0</v>
          </cell>
          <cell r="GH126">
            <v>0</v>
          </cell>
          <cell r="GI126">
            <v>0</v>
          </cell>
          <cell r="GJ126">
            <v>0</v>
          </cell>
          <cell r="GK126">
            <v>0</v>
          </cell>
          <cell r="GL126">
            <v>0</v>
          </cell>
          <cell r="GM126">
            <v>0</v>
          </cell>
          <cell r="GN126">
            <v>0</v>
          </cell>
          <cell r="GO126">
            <v>0</v>
          </cell>
          <cell r="GP126">
            <v>0</v>
          </cell>
          <cell r="GQ126">
            <v>0</v>
          </cell>
          <cell r="GR126">
            <v>0</v>
          </cell>
          <cell r="GS126">
            <v>0</v>
          </cell>
          <cell r="GT126">
            <v>0</v>
          </cell>
          <cell r="GU126">
            <v>0</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0</v>
          </cell>
          <cell r="ID126">
            <v>0</v>
          </cell>
          <cell r="IE126">
            <v>0</v>
          </cell>
          <cell r="IF126">
            <v>0</v>
          </cell>
          <cell r="IG126">
            <v>0</v>
          </cell>
          <cell r="IH126">
            <v>0</v>
          </cell>
          <cell r="II126">
            <v>0</v>
          </cell>
          <cell r="IJ126">
            <v>0</v>
          </cell>
          <cell r="IK126">
            <v>0</v>
          </cell>
          <cell r="IL126">
            <v>0</v>
          </cell>
          <cell r="IM126">
            <v>0</v>
          </cell>
          <cell r="IN126">
            <v>0</v>
          </cell>
          <cell r="IO126">
            <v>0</v>
          </cell>
          <cell r="IP126">
            <v>0</v>
          </cell>
          <cell r="IQ126">
            <v>0</v>
          </cell>
          <cell r="IR126">
            <v>0</v>
          </cell>
          <cell r="IS126">
            <v>0</v>
          </cell>
          <cell r="IT126">
            <v>0</v>
          </cell>
          <cell r="IU126">
            <v>0</v>
          </cell>
          <cell r="IV126">
            <v>0</v>
          </cell>
          <cell r="IW126">
            <v>0</v>
          </cell>
          <cell r="IX126">
            <v>0</v>
          </cell>
          <cell r="IY126">
            <v>0</v>
          </cell>
          <cell r="IZ126">
            <v>0</v>
          </cell>
          <cell r="JA126">
            <v>0</v>
          </cell>
          <cell r="JB126">
            <v>0</v>
          </cell>
          <cell r="JC126">
            <v>0</v>
          </cell>
          <cell r="JD126">
            <v>0</v>
          </cell>
          <cell r="JE126">
            <v>0</v>
          </cell>
          <cell r="JF126">
            <v>0</v>
          </cell>
          <cell r="JG126">
            <v>0</v>
          </cell>
          <cell r="JH126">
            <v>0</v>
          </cell>
          <cell r="JI126">
            <v>0</v>
          </cell>
          <cell r="JJ126">
            <v>0</v>
          </cell>
          <cell r="JK126">
            <v>0</v>
          </cell>
          <cell r="JL126">
            <v>0</v>
          </cell>
          <cell r="JM126">
            <v>0</v>
          </cell>
          <cell r="JN126">
            <v>0</v>
          </cell>
          <cell r="JO126">
            <v>0</v>
          </cell>
          <cell r="JP126">
            <v>0</v>
          </cell>
          <cell r="JQ126">
            <v>0</v>
          </cell>
          <cell r="JR126">
            <v>0</v>
          </cell>
          <cell r="JS126">
            <v>0</v>
          </cell>
          <cell r="JT126">
            <v>0</v>
          </cell>
          <cell r="JU126">
            <v>0</v>
          </cell>
          <cell r="JV126">
            <v>0</v>
          </cell>
          <cell r="JW126">
            <v>0</v>
          </cell>
          <cell r="JX126">
            <v>0</v>
          </cell>
          <cell r="JY126">
            <v>0</v>
          </cell>
          <cell r="JZ126">
            <v>0</v>
          </cell>
          <cell r="KA126">
            <v>0</v>
          </cell>
          <cell r="KB126">
            <v>0</v>
          </cell>
          <cell r="KC126">
            <v>0</v>
          </cell>
          <cell r="KD126">
            <v>0</v>
          </cell>
          <cell r="KE126">
            <v>0</v>
          </cell>
          <cell r="KF126">
            <v>0</v>
          </cell>
          <cell r="KG126">
            <v>0</v>
          </cell>
          <cell r="KH126">
            <v>0</v>
          </cell>
          <cell r="KI126">
            <v>0</v>
          </cell>
          <cell r="KJ126">
            <v>0</v>
          </cell>
          <cell r="KK126">
            <v>0</v>
          </cell>
          <cell r="KL126">
            <v>0</v>
          </cell>
          <cell r="KM126">
            <v>0</v>
          </cell>
          <cell r="KN126">
            <v>0</v>
          </cell>
          <cell r="KO126">
            <v>0</v>
          </cell>
          <cell r="KP126">
            <v>0</v>
          </cell>
          <cell r="KQ126">
            <v>0</v>
          </cell>
          <cell r="KR126">
            <v>0</v>
          </cell>
          <cell r="KS126">
            <v>0</v>
          </cell>
          <cell r="KT126">
            <v>0</v>
          </cell>
          <cell r="KU126">
            <v>0</v>
          </cell>
          <cell r="KV126">
            <v>0</v>
          </cell>
          <cell r="KW126">
            <v>0</v>
          </cell>
          <cell r="KX126">
            <v>0</v>
          </cell>
          <cell r="KY126">
            <v>0</v>
          </cell>
          <cell r="KZ126">
            <v>0</v>
          </cell>
          <cell r="LA126">
            <v>0</v>
          </cell>
          <cell r="LB126">
            <v>0</v>
          </cell>
          <cell r="LC126">
            <v>0</v>
          </cell>
          <cell r="LD126">
            <v>0</v>
          </cell>
          <cell r="LE126">
            <v>0</v>
          </cell>
          <cell r="LF126">
            <v>0</v>
          </cell>
          <cell r="LG126">
            <v>0</v>
          </cell>
          <cell r="LH126">
            <v>0</v>
          </cell>
          <cell r="LI126">
            <v>0</v>
          </cell>
          <cell r="LJ126">
            <v>0</v>
          </cell>
          <cell r="LK126">
            <v>0</v>
          </cell>
          <cell r="LL126">
            <v>0</v>
          </cell>
          <cell r="LQ126">
            <v>0</v>
          </cell>
          <cell r="LR126">
            <v>0</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v>2020</v>
          </cell>
          <cell r="OM126">
            <v>2022</v>
          </cell>
          <cell r="ON126">
            <v>2022</v>
          </cell>
          <cell r="OO126">
            <v>2022</v>
          </cell>
          <cell r="OP126">
            <v>0</v>
          </cell>
          <cell r="OR126" t="str">
            <v>нд</v>
          </cell>
          <cell r="OT126">
            <v>1.5106440119999998</v>
          </cell>
        </row>
        <row r="127">
          <cell r="A127" t="str">
            <v>K_Che323</v>
          </cell>
          <cell r="B127" t="str">
            <v>1.1.6</v>
          </cell>
          <cell r="C127" t="str">
            <v>Проведение предпроектного обследования и разработка проектно-сметной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2020-2024 годы</v>
          </cell>
          <cell r="D127" t="str">
            <v>K_Che323</v>
          </cell>
          <cell r="E127">
            <v>1.223544</v>
          </cell>
          <cell r="H127">
            <v>1.22354399</v>
          </cell>
          <cell r="J127">
            <v>0.81343001999999986</v>
          </cell>
          <cell r="K127">
            <v>6.1177199999999932E-2</v>
          </cell>
          <cell r="L127">
            <v>0.75225281999999993</v>
          </cell>
          <cell r="M127">
            <v>0</v>
          </cell>
          <cell r="N127">
            <v>0</v>
          </cell>
          <cell r="O127">
            <v>0</v>
          </cell>
          <cell r="P127">
            <v>0</v>
          </cell>
          <cell r="Q127">
            <v>0.75225281999999993</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6.1177189999999902E-2</v>
          </cell>
          <cell r="BH127">
            <v>0</v>
          </cell>
          <cell r="BI127">
            <v>0</v>
          </cell>
          <cell r="BJ127">
            <v>0</v>
          </cell>
          <cell r="BK127">
            <v>0</v>
          </cell>
          <cell r="BL127">
            <v>6.1177189999999902E-2</v>
          </cell>
          <cell r="BM127">
            <v>0</v>
          </cell>
          <cell r="BN127">
            <v>0</v>
          </cell>
          <cell r="BO127">
            <v>0</v>
          </cell>
          <cell r="BP127">
            <v>0</v>
          </cell>
          <cell r="BQ127">
            <v>0</v>
          </cell>
          <cell r="BR127">
            <v>0</v>
          </cell>
          <cell r="BS127">
            <v>6.1177189999999902E-2</v>
          </cell>
          <cell r="BT127">
            <v>0</v>
          </cell>
          <cell r="BU127">
            <v>0</v>
          </cell>
          <cell r="BV127">
            <v>0</v>
          </cell>
          <cell r="BW127">
            <v>0</v>
          </cell>
          <cell r="BX127">
            <v>6.1177189999999902E-2</v>
          </cell>
          <cell r="BY127">
            <v>0</v>
          </cell>
          <cell r="BZ127">
            <v>0</v>
          </cell>
          <cell r="CA127">
            <v>0</v>
          </cell>
          <cell r="CB127">
            <v>0</v>
          </cell>
          <cell r="CC127">
            <v>0</v>
          </cell>
          <cell r="CD127">
            <v>0</v>
          </cell>
          <cell r="CE127">
            <v>0</v>
          </cell>
          <cell r="CF127">
            <v>0</v>
          </cell>
          <cell r="CG127">
            <v>0</v>
          </cell>
          <cell r="CH127">
            <v>0</v>
          </cell>
          <cell r="CI127">
            <v>0</v>
          </cell>
          <cell r="CJ127">
            <v>0</v>
          </cell>
          <cell r="CK127">
            <v>6.1177189999999902E-2</v>
          </cell>
          <cell r="CL127">
            <v>0</v>
          </cell>
          <cell r="CM127">
            <v>0</v>
          </cell>
          <cell r="CN127">
            <v>0</v>
          </cell>
          <cell r="CO127">
            <v>0</v>
          </cell>
          <cell r="CP127">
            <v>6.1177189999999902E-2</v>
          </cell>
          <cell r="CQ127" t="str">
            <v/>
          </cell>
          <cell r="CR127" t="str">
            <v/>
          </cell>
          <cell r="CS127" t="str">
            <v/>
          </cell>
          <cell r="CT127" t="str">
            <v/>
          </cell>
          <cell r="CU127">
            <v>0</v>
          </cell>
          <cell r="CX127">
            <v>1.01962</v>
          </cell>
          <cell r="CY127">
            <v>1.01962</v>
          </cell>
          <cell r="CZ127">
            <v>0</v>
          </cell>
          <cell r="DA127">
            <v>0</v>
          </cell>
          <cell r="DB127">
            <v>0</v>
          </cell>
          <cell r="DE127">
            <v>1.01961999</v>
          </cell>
          <cell r="DG127">
            <v>0.35604334999999998</v>
          </cell>
          <cell r="DH127">
            <v>9.9999999392252903E-9</v>
          </cell>
          <cell r="DI127">
            <v>0.35604334000000004</v>
          </cell>
          <cell r="DJ127">
            <v>0.35604334000000004</v>
          </cell>
          <cell r="DK127">
            <v>0</v>
          </cell>
          <cell r="DL127">
            <v>0</v>
          </cell>
          <cell r="DM127">
            <v>0</v>
          </cell>
          <cell r="DN127">
            <v>0</v>
          </cell>
          <cell r="DS127">
            <v>0</v>
          </cell>
          <cell r="DT127">
            <v>0</v>
          </cell>
          <cell r="DU127">
            <v>0</v>
          </cell>
          <cell r="DV127">
            <v>0</v>
          </cell>
          <cell r="DW127">
            <v>0</v>
          </cell>
          <cell r="DX127" t="str">
            <v/>
          </cell>
          <cell r="DY127">
            <v>2</v>
          </cell>
          <cell r="DZ127" t="str">
            <v/>
          </cell>
          <cell r="EA127" t="str">
            <v/>
          </cell>
          <cell r="EB127" t="str">
            <v>2</v>
          </cell>
          <cell r="EC127">
            <v>0</v>
          </cell>
          <cell r="ED127">
            <v>0</v>
          </cell>
          <cell r="EE127">
            <v>0</v>
          </cell>
          <cell r="EF127">
            <v>0</v>
          </cell>
          <cell r="EG127">
            <v>0</v>
          </cell>
          <cell r="EH127">
            <v>0</v>
          </cell>
          <cell r="EI127">
            <v>0</v>
          </cell>
          <cell r="EJ127">
            <v>0</v>
          </cell>
          <cell r="EK127">
            <v>0</v>
          </cell>
          <cell r="EL127">
            <v>0</v>
          </cell>
          <cell r="EM127">
            <v>0</v>
          </cell>
          <cell r="EN127">
            <v>0</v>
          </cell>
          <cell r="EO127">
            <v>0</v>
          </cell>
          <cell r="EP127">
            <v>0</v>
          </cell>
          <cell r="EQ127">
            <v>0</v>
          </cell>
          <cell r="ER127">
            <v>0</v>
          </cell>
          <cell r="ES127">
            <v>0</v>
          </cell>
          <cell r="ET127">
            <v>0</v>
          </cell>
          <cell r="EU127">
            <v>0</v>
          </cell>
          <cell r="EV127">
            <v>0</v>
          </cell>
          <cell r="EW127">
            <v>0</v>
          </cell>
          <cell r="EX127">
            <v>0</v>
          </cell>
          <cell r="EY127">
            <v>0</v>
          </cell>
          <cell r="EZ127">
            <v>0</v>
          </cell>
          <cell r="FA127">
            <v>0</v>
          </cell>
          <cell r="FB127">
            <v>0</v>
          </cell>
          <cell r="FC127">
            <v>0</v>
          </cell>
          <cell r="FD127">
            <v>0</v>
          </cell>
          <cell r="FE127">
            <v>0</v>
          </cell>
          <cell r="FF127">
            <v>0</v>
          </cell>
          <cell r="FG127" t="str">
            <v/>
          </cell>
          <cell r="FH127" t="str">
            <v/>
          </cell>
          <cell r="FI127" t="str">
            <v/>
          </cell>
          <cell r="FJ127" t="str">
            <v/>
          </cell>
          <cell r="FK127">
            <v>0</v>
          </cell>
          <cell r="FN127">
            <v>1.01962</v>
          </cell>
          <cell r="FO127">
            <v>0</v>
          </cell>
          <cell r="FP127">
            <v>0</v>
          </cell>
          <cell r="FQ127">
            <v>0</v>
          </cell>
          <cell r="FR127">
            <v>0</v>
          </cell>
          <cell r="FS127">
            <v>0</v>
          </cell>
          <cell r="FT127">
            <v>0</v>
          </cell>
          <cell r="FU127">
            <v>0</v>
          </cell>
          <cell r="FV127">
            <v>1</v>
          </cell>
          <cell r="FW127">
            <v>0</v>
          </cell>
          <cell r="FX127">
            <v>1</v>
          </cell>
          <cell r="FZ127">
            <v>0</v>
          </cell>
          <cell r="GA127">
            <v>0</v>
          </cell>
          <cell r="GB127">
            <v>0</v>
          </cell>
          <cell r="GC127">
            <v>0</v>
          </cell>
          <cell r="GD127">
            <v>0</v>
          </cell>
          <cell r="GE127">
            <v>0</v>
          </cell>
          <cell r="GF127">
            <v>0</v>
          </cell>
          <cell r="GG127">
            <v>0</v>
          </cell>
          <cell r="GH127">
            <v>0</v>
          </cell>
          <cell r="GI127">
            <v>0</v>
          </cell>
          <cell r="GJ127">
            <v>0</v>
          </cell>
          <cell r="GK127">
            <v>0</v>
          </cell>
          <cell r="GL127">
            <v>0</v>
          </cell>
          <cell r="GM127">
            <v>0</v>
          </cell>
          <cell r="GN127">
            <v>0</v>
          </cell>
          <cell r="GO127">
            <v>0</v>
          </cell>
          <cell r="GP127">
            <v>0</v>
          </cell>
          <cell r="GQ127">
            <v>0</v>
          </cell>
          <cell r="GR127">
            <v>0</v>
          </cell>
          <cell r="GS127">
            <v>0</v>
          </cell>
          <cell r="GT127">
            <v>0</v>
          </cell>
          <cell r="GU127">
            <v>0</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0</v>
          </cell>
          <cell r="ID127">
            <v>0</v>
          </cell>
          <cell r="IE127">
            <v>0</v>
          </cell>
          <cell r="IF127">
            <v>0</v>
          </cell>
          <cell r="IG127">
            <v>0</v>
          </cell>
          <cell r="IH127">
            <v>0</v>
          </cell>
          <cell r="II127">
            <v>0</v>
          </cell>
          <cell r="IJ127">
            <v>0</v>
          </cell>
          <cell r="IK127">
            <v>0</v>
          </cell>
          <cell r="IL127">
            <v>0</v>
          </cell>
          <cell r="IM127">
            <v>0</v>
          </cell>
          <cell r="IN127">
            <v>0</v>
          </cell>
          <cell r="IO127">
            <v>0</v>
          </cell>
          <cell r="IP127">
            <v>0</v>
          </cell>
          <cell r="IQ127">
            <v>0</v>
          </cell>
          <cell r="IR127">
            <v>0</v>
          </cell>
          <cell r="IS127">
            <v>0</v>
          </cell>
          <cell r="IT127">
            <v>0</v>
          </cell>
          <cell r="IU127">
            <v>0</v>
          </cell>
          <cell r="IV127">
            <v>0</v>
          </cell>
          <cell r="IW127">
            <v>0</v>
          </cell>
          <cell r="IX127">
            <v>0</v>
          </cell>
          <cell r="IY127">
            <v>0</v>
          </cell>
          <cell r="IZ127">
            <v>0</v>
          </cell>
          <cell r="JA127">
            <v>0</v>
          </cell>
          <cell r="JB127">
            <v>0</v>
          </cell>
          <cell r="JC127">
            <v>0</v>
          </cell>
          <cell r="JD127">
            <v>0</v>
          </cell>
          <cell r="JE127">
            <v>0</v>
          </cell>
          <cell r="JF127">
            <v>0</v>
          </cell>
          <cell r="JG127">
            <v>0</v>
          </cell>
          <cell r="JH127">
            <v>0</v>
          </cell>
          <cell r="JI127">
            <v>0</v>
          </cell>
          <cell r="JJ127">
            <v>0</v>
          </cell>
          <cell r="JK127">
            <v>0</v>
          </cell>
          <cell r="JL127">
            <v>0</v>
          </cell>
          <cell r="JM127">
            <v>0</v>
          </cell>
          <cell r="JN127">
            <v>0</v>
          </cell>
          <cell r="JO127">
            <v>0</v>
          </cell>
          <cell r="JP127">
            <v>0</v>
          </cell>
          <cell r="JQ127">
            <v>0</v>
          </cell>
          <cell r="JR127">
            <v>0</v>
          </cell>
          <cell r="JS127">
            <v>0</v>
          </cell>
          <cell r="JT127">
            <v>0</v>
          </cell>
          <cell r="JU127">
            <v>0</v>
          </cell>
          <cell r="JV127">
            <v>0</v>
          </cell>
          <cell r="JW127">
            <v>0</v>
          </cell>
          <cell r="JX127">
            <v>0</v>
          </cell>
          <cell r="JY127">
            <v>0</v>
          </cell>
          <cell r="JZ127">
            <v>0</v>
          </cell>
          <cell r="KA127">
            <v>0</v>
          </cell>
          <cell r="KB127">
            <v>0</v>
          </cell>
          <cell r="KC127">
            <v>0</v>
          </cell>
          <cell r="KD127">
            <v>0</v>
          </cell>
          <cell r="KE127">
            <v>0</v>
          </cell>
          <cell r="KF127">
            <v>0</v>
          </cell>
          <cell r="KG127">
            <v>0</v>
          </cell>
          <cell r="KH127">
            <v>0</v>
          </cell>
          <cell r="KI127">
            <v>0</v>
          </cell>
          <cell r="KJ127">
            <v>0</v>
          </cell>
          <cell r="KK127">
            <v>0</v>
          </cell>
          <cell r="KL127">
            <v>0</v>
          </cell>
          <cell r="KM127">
            <v>0</v>
          </cell>
          <cell r="KN127">
            <v>0</v>
          </cell>
          <cell r="KO127">
            <v>0</v>
          </cell>
          <cell r="KP127">
            <v>0</v>
          </cell>
          <cell r="KQ127">
            <v>0</v>
          </cell>
          <cell r="KR127">
            <v>0</v>
          </cell>
          <cell r="KS127">
            <v>0</v>
          </cell>
          <cell r="KT127">
            <v>0</v>
          </cell>
          <cell r="KU127">
            <v>0</v>
          </cell>
          <cell r="KV127">
            <v>0</v>
          </cell>
          <cell r="KW127">
            <v>0</v>
          </cell>
          <cell r="KX127">
            <v>0</v>
          </cell>
          <cell r="KY127">
            <v>0</v>
          </cell>
          <cell r="KZ127">
            <v>0</v>
          </cell>
          <cell r="LA127">
            <v>0</v>
          </cell>
          <cell r="LB127">
            <v>0</v>
          </cell>
          <cell r="LC127">
            <v>0</v>
          </cell>
          <cell r="LD127">
            <v>0</v>
          </cell>
          <cell r="LE127">
            <v>0</v>
          </cell>
          <cell r="LF127">
            <v>0</v>
          </cell>
          <cell r="LG127">
            <v>0</v>
          </cell>
          <cell r="LH127">
            <v>0</v>
          </cell>
          <cell r="LI127">
            <v>0</v>
          </cell>
          <cell r="LJ127">
            <v>0</v>
          </cell>
          <cell r="LK127">
            <v>0</v>
          </cell>
          <cell r="LL127">
            <v>0</v>
          </cell>
          <cell r="LQ127">
            <v>0</v>
          </cell>
          <cell r="LR127">
            <v>0</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v>2020</v>
          </cell>
          <cell r="OM127">
            <v>2022</v>
          </cell>
          <cell r="ON127">
            <v>2022</v>
          </cell>
          <cell r="OO127">
            <v>2022</v>
          </cell>
          <cell r="OP127">
            <v>0</v>
          </cell>
          <cell r="OR127" t="str">
            <v>нд</v>
          </cell>
          <cell r="OT127">
            <v>1.223544</v>
          </cell>
        </row>
        <row r="128">
          <cell r="A128" t="str">
            <v>K_Che324</v>
          </cell>
          <cell r="B128" t="str">
            <v>1.1.6</v>
          </cell>
          <cell r="C128" t="str">
            <v>Проведение предпроектного обследования и разработка проектно-сметной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2020-2024 годы</v>
          </cell>
          <cell r="D128" t="str">
            <v>K_Che324</v>
          </cell>
          <cell r="E128">
            <v>11.516363999999998</v>
          </cell>
          <cell r="H128">
            <v>11.516363999999999</v>
          </cell>
          <cell r="J128">
            <v>10.522775829999997</v>
          </cell>
          <cell r="K128">
            <v>7.8679294799999973</v>
          </cell>
          <cell r="L128">
            <v>2.6548463500000001</v>
          </cell>
          <cell r="M128">
            <v>0</v>
          </cell>
          <cell r="N128">
            <v>0</v>
          </cell>
          <cell r="O128">
            <v>0</v>
          </cell>
          <cell r="P128">
            <v>0</v>
          </cell>
          <cell r="Q128">
            <v>2.6548463500000001</v>
          </cell>
          <cell r="R128">
            <v>7.8685067016738683</v>
          </cell>
          <cell r="S128">
            <v>0</v>
          </cell>
          <cell r="T128">
            <v>0</v>
          </cell>
          <cell r="U128">
            <v>0</v>
          </cell>
          <cell r="V128">
            <v>0</v>
          </cell>
          <cell r="W128">
            <v>7.8685067016738683</v>
          </cell>
          <cell r="X128">
            <v>7.8685067016738683</v>
          </cell>
          <cell r="Y128">
            <v>0</v>
          </cell>
          <cell r="Z128">
            <v>0</v>
          </cell>
          <cell r="AA128">
            <v>0</v>
          </cell>
          <cell r="AB128">
            <v>0</v>
          </cell>
          <cell r="AC128">
            <v>7.8685067016738683</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v>1</v>
          </cell>
          <cell r="BC128" t="str">
            <v/>
          </cell>
          <cell r="BD128" t="str">
            <v/>
          </cell>
          <cell r="BE128" t="str">
            <v/>
          </cell>
          <cell r="BF128" t="str">
            <v>1</v>
          </cell>
          <cell r="BG128">
            <v>7.8679294799999999</v>
          </cell>
          <cell r="BH128">
            <v>0</v>
          </cell>
          <cell r="BI128">
            <v>0</v>
          </cell>
          <cell r="BJ128">
            <v>0</v>
          </cell>
          <cell r="BK128">
            <v>0</v>
          </cell>
          <cell r="BL128">
            <v>7.8679294799999999</v>
          </cell>
          <cell r="BM128">
            <v>0</v>
          </cell>
          <cell r="BN128">
            <v>0</v>
          </cell>
          <cell r="BO128">
            <v>0</v>
          </cell>
          <cell r="BP128">
            <v>0</v>
          </cell>
          <cell r="BQ128">
            <v>0</v>
          </cell>
          <cell r="BR128">
            <v>0</v>
          </cell>
          <cell r="BS128">
            <v>7.8679294799999999</v>
          </cell>
          <cell r="BT128">
            <v>0</v>
          </cell>
          <cell r="BU128">
            <v>0</v>
          </cell>
          <cell r="BV128">
            <v>0</v>
          </cell>
          <cell r="BW128">
            <v>0</v>
          </cell>
          <cell r="BX128">
            <v>7.8679294799999999</v>
          </cell>
          <cell r="BY128">
            <v>0</v>
          </cell>
          <cell r="BZ128">
            <v>0</v>
          </cell>
          <cell r="CA128">
            <v>0</v>
          </cell>
          <cell r="CB128">
            <v>0</v>
          </cell>
          <cell r="CC128">
            <v>0</v>
          </cell>
          <cell r="CD128">
            <v>0</v>
          </cell>
          <cell r="CE128">
            <v>0</v>
          </cell>
          <cell r="CF128">
            <v>0</v>
          </cell>
          <cell r="CG128">
            <v>0</v>
          </cell>
          <cell r="CH128">
            <v>0</v>
          </cell>
          <cell r="CI128">
            <v>0</v>
          </cell>
          <cell r="CJ128">
            <v>0</v>
          </cell>
          <cell r="CK128">
            <v>7.8679294799999999</v>
          </cell>
          <cell r="CL128">
            <v>0</v>
          </cell>
          <cell r="CM128">
            <v>0</v>
          </cell>
          <cell r="CN128">
            <v>0</v>
          </cell>
          <cell r="CO128">
            <v>0</v>
          </cell>
          <cell r="CP128">
            <v>7.8679294799999999</v>
          </cell>
          <cell r="CQ128" t="str">
            <v/>
          </cell>
          <cell r="CR128" t="str">
            <v/>
          </cell>
          <cell r="CS128" t="str">
            <v/>
          </cell>
          <cell r="CT128" t="str">
            <v/>
          </cell>
          <cell r="CU128">
            <v>0</v>
          </cell>
          <cell r="CX128">
            <v>9.5969699999999989</v>
          </cell>
          <cell r="CY128">
            <v>9.5969699999999989</v>
          </cell>
          <cell r="CZ128">
            <v>0</v>
          </cell>
          <cell r="DA128">
            <v>0</v>
          </cell>
          <cell r="DB128">
            <v>0</v>
          </cell>
          <cell r="DE128">
            <v>9.5969699999999989</v>
          </cell>
          <cell r="DG128">
            <v>4.9194898499999988</v>
          </cell>
          <cell r="DH128">
            <v>4.9194898499999988</v>
          </cell>
          <cell r="DI128">
            <v>0</v>
          </cell>
          <cell r="DJ128">
            <v>0</v>
          </cell>
          <cell r="DK128">
            <v>0</v>
          </cell>
          <cell r="DL128">
            <v>0</v>
          </cell>
          <cell r="DM128">
            <v>0</v>
          </cell>
          <cell r="DN128">
            <v>0</v>
          </cell>
          <cell r="DS128">
            <v>0</v>
          </cell>
          <cell r="DT128">
            <v>0</v>
          </cell>
          <cell r="DU128">
            <v>0</v>
          </cell>
          <cell r="DV128">
            <v>0</v>
          </cell>
          <cell r="DW128">
            <v>0</v>
          </cell>
          <cell r="DX128" t="str">
            <v/>
          </cell>
          <cell r="DY128" t="str">
            <v/>
          </cell>
          <cell r="DZ128" t="str">
            <v/>
          </cell>
          <cell r="EA128" t="str">
            <v/>
          </cell>
          <cell r="EB128">
            <v>0</v>
          </cell>
          <cell r="EC128">
            <v>4.9194898499999997</v>
          </cell>
          <cell r="ED128">
            <v>4.9194898499999997</v>
          </cell>
          <cell r="EE128">
            <v>0</v>
          </cell>
          <cell r="EF128">
            <v>0</v>
          </cell>
          <cell r="EG128">
            <v>0</v>
          </cell>
          <cell r="EH128">
            <v>0</v>
          </cell>
          <cell r="EI128">
            <v>0</v>
          </cell>
          <cell r="EJ128">
            <v>0</v>
          </cell>
          <cell r="EK128">
            <v>0</v>
          </cell>
          <cell r="EL128">
            <v>0</v>
          </cell>
          <cell r="EM128">
            <v>4.9194898499999997</v>
          </cell>
          <cell r="EN128">
            <v>4.9194898499999997</v>
          </cell>
          <cell r="EO128">
            <v>0</v>
          </cell>
          <cell r="EP128">
            <v>0</v>
          </cell>
          <cell r="EQ128">
            <v>0</v>
          </cell>
          <cell r="ER128">
            <v>4.9194898499999997</v>
          </cell>
          <cell r="ES128">
            <v>0</v>
          </cell>
          <cell r="ET128">
            <v>0</v>
          </cell>
          <cell r="EU128">
            <v>0</v>
          </cell>
          <cell r="EV128">
            <v>0</v>
          </cell>
          <cell r="EW128">
            <v>0</v>
          </cell>
          <cell r="EX128">
            <v>0</v>
          </cell>
          <cell r="EY128">
            <v>0</v>
          </cell>
          <cell r="EZ128">
            <v>0</v>
          </cell>
          <cell r="FA128">
            <v>0</v>
          </cell>
          <cell r="FB128">
            <v>4.9194898499999997</v>
          </cell>
          <cell r="FC128">
            <v>4.9194898499999997</v>
          </cell>
          <cell r="FD128">
            <v>0</v>
          </cell>
          <cell r="FE128">
            <v>0</v>
          </cell>
          <cell r="FF128">
            <v>0</v>
          </cell>
          <cell r="FG128" t="str">
            <v/>
          </cell>
          <cell r="FH128" t="str">
            <v/>
          </cell>
          <cell r="FI128" t="str">
            <v/>
          </cell>
          <cell r="FJ128" t="str">
            <v/>
          </cell>
          <cell r="FK128">
            <v>0</v>
          </cell>
          <cell r="FN128">
            <v>9.5969699999999989</v>
          </cell>
          <cell r="FO128">
            <v>0</v>
          </cell>
          <cell r="FP128">
            <v>0</v>
          </cell>
          <cell r="FQ128">
            <v>0</v>
          </cell>
          <cell r="FR128">
            <v>0</v>
          </cell>
          <cell r="FS128">
            <v>0</v>
          </cell>
          <cell r="FT128">
            <v>0</v>
          </cell>
          <cell r="FU128">
            <v>0</v>
          </cell>
          <cell r="FV128">
            <v>1</v>
          </cell>
          <cell r="FW128">
            <v>0</v>
          </cell>
          <cell r="FX128">
            <v>1</v>
          </cell>
          <cell r="FZ128">
            <v>0</v>
          </cell>
          <cell r="GA128">
            <v>0</v>
          </cell>
          <cell r="GB128">
            <v>0</v>
          </cell>
          <cell r="GC128">
            <v>0</v>
          </cell>
          <cell r="GD128">
            <v>0</v>
          </cell>
          <cell r="GE128">
            <v>0</v>
          </cell>
          <cell r="GF128">
            <v>0</v>
          </cell>
          <cell r="GG128">
            <v>0</v>
          </cell>
          <cell r="GH128">
            <v>0</v>
          </cell>
          <cell r="GI128">
            <v>0</v>
          </cell>
          <cell r="GJ128">
            <v>0</v>
          </cell>
          <cell r="GK128">
            <v>0</v>
          </cell>
          <cell r="GL128">
            <v>0</v>
          </cell>
          <cell r="GM128">
            <v>0</v>
          </cell>
          <cell r="GN128">
            <v>0</v>
          </cell>
          <cell r="GO128">
            <v>0</v>
          </cell>
          <cell r="GP128">
            <v>0</v>
          </cell>
          <cell r="GQ128">
            <v>0</v>
          </cell>
          <cell r="GR128">
            <v>0</v>
          </cell>
          <cell r="GS128">
            <v>0</v>
          </cell>
          <cell r="GT128">
            <v>0</v>
          </cell>
          <cell r="GU128">
            <v>0</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0</v>
          </cell>
          <cell r="ID128">
            <v>0</v>
          </cell>
          <cell r="IE128">
            <v>0</v>
          </cell>
          <cell r="IF128">
            <v>0</v>
          </cell>
          <cell r="IG128">
            <v>0</v>
          </cell>
          <cell r="IH128">
            <v>0</v>
          </cell>
          <cell r="II128">
            <v>0</v>
          </cell>
          <cell r="IJ128">
            <v>0</v>
          </cell>
          <cell r="IK128">
            <v>0</v>
          </cell>
          <cell r="IL128">
            <v>0</v>
          </cell>
          <cell r="IM128">
            <v>0</v>
          </cell>
          <cell r="IN128">
            <v>0</v>
          </cell>
          <cell r="IO128">
            <v>0</v>
          </cell>
          <cell r="IP128">
            <v>0</v>
          </cell>
          <cell r="IQ128">
            <v>0</v>
          </cell>
          <cell r="IR128">
            <v>0</v>
          </cell>
          <cell r="IS128">
            <v>0</v>
          </cell>
          <cell r="IT128">
            <v>0</v>
          </cell>
          <cell r="IU128">
            <v>0</v>
          </cell>
          <cell r="IV128">
            <v>0</v>
          </cell>
          <cell r="IW128">
            <v>0</v>
          </cell>
          <cell r="IX128">
            <v>0</v>
          </cell>
          <cell r="IY128">
            <v>0</v>
          </cell>
          <cell r="IZ128">
            <v>0</v>
          </cell>
          <cell r="JA128">
            <v>0</v>
          </cell>
          <cell r="JB128">
            <v>0</v>
          </cell>
          <cell r="JC128">
            <v>0</v>
          </cell>
          <cell r="JD128">
            <v>0</v>
          </cell>
          <cell r="JE128">
            <v>0</v>
          </cell>
          <cell r="JF128">
            <v>0</v>
          </cell>
          <cell r="JG128">
            <v>0</v>
          </cell>
          <cell r="JH128">
            <v>0</v>
          </cell>
          <cell r="JI128">
            <v>0</v>
          </cell>
          <cell r="JJ128">
            <v>0</v>
          </cell>
          <cell r="JK128">
            <v>0</v>
          </cell>
          <cell r="JL128">
            <v>0</v>
          </cell>
          <cell r="JM128">
            <v>0</v>
          </cell>
          <cell r="JN128">
            <v>0</v>
          </cell>
          <cell r="JO128">
            <v>0</v>
          </cell>
          <cell r="JP128">
            <v>0</v>
          </cell>
          <cell r="JQ128">
            <v>0</v>
          </cell>
          <cell r="JR128">
            <v>0</v>
          </cell>
          <cell r="JS128">
            <v>0</v>
          </cell>
          <cell r="JT128">
            <v>0</v>
          </cell>
          <cell r="JU128">
            <v>0</v>
          </cell>
          <cell r="JV128">
            <v>0</v>
          </cell>
          <cell r="JW128">
            <v>0</v>
          </cell>
          <cell r="JX128">
            <v>0</v>
          </cell>
          <cell r="JY128">
            <v>0</v>
          </cell>
          <cell r="JZ128">
            <v>0</v>
          </cell>
          <cell r="KA128">
            <v>0</v>
          </cell>
          <cell r="KB128">
            <v>0</v>
          </cell>
          <cell r="KC128">
            <v>0</v>
          </cell>
          <cell r="KD128">
            <v>0</v>
          </cell>
          <cell r="KE128">
            <v>0</v>
          </cell>
          <cell r="KF128">
            <v>0</v>
          </cell>
          <cell r="KG128">
            <v>0</v>
          </cell>
          <cell r="KH128">
            <v>0</v>
          </cell>
          <cell r="KI128">
            <v>0</v>
          </cell>
          <cell r="KJ128">
            <v>0</v>
          </cell>
          <cell r="KK128">
            <v>0</v>
          </cell>
          <cell r="KL128">
            <v>0</v>
          </cell>
          <cell r="KM128">
            <v>0</v>
          </cell>
          <cell r="KN128">
            <v>0</v>
          </cell>
          <cell r="KO128">
            <v>0</v>
          </cell>
          <cell r="KP128">
            <v>0</v>
          </cell>
          <cell r="KQ128">
            <v>0</v>
          </cell>
          <cell r="KR128">
            <v>0</v>
          </cell>
          <cell r="KS128">
            <v>0</v>
          </cell>
          <cell r="KT128">
            <v>0</v>
          </cell>
          <cell r="KU128">
            <v>0</v>
          </cell>
          <cell r="KV128">
            <v>0</v>
          </cell>
          <cell r="KW128">
            <v>0</v>
          </cell>
          <cell r="KX128">
            <v>0</v>
          </cell>
          <cell r="KY128">
            <v>0</v>
          </cell>
          <cell r="KZ128">
            <v>0</v>
          </cell>
          <cell r="LA128">
            <v>0</v>
          </cell>
          <cell r="LB128">
            <v>0</v>
          </cell>
          <cell r="LC128">
            <v>0</v>
          </cell>
          <cell r="LD128">
            <v>0</v>
          </cell>
          <cell r="LE128">
            <v>0</v>
          </cell>
          <cell r="LF128">
            <v>0</v>
          </cell>
          <cell r="LG128">
            <v>0</v>
          </cell>
          <cell r="LH128">
            <v>0</v>
          </cell>
          <cell r="LI128">
            <v>0</v>
          </cell>
          <cell r="LJ128">
            <v>0</v>
          </cell>
          <cell r="LK128">
            <v>0</v>
          </cell>
          <cell r="LL128">
            <v>0</v>
          </cell>
          <cell r="LQ128">
            <v>0</v>
          </cell>
          <cell r="LR128">
            <v>0</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v>2020</v>
          </cell>
          <cell r="OM128">
            <v>2022</v>
          </cell>
          <cell r="ON128">
            <v>2023</v>
          </cell>
          <cell r="OO128">
            <v>2023</v>
          </cell>
          <cell r="OP128" t="str">
            <v>п</v>
          </cell>
          <cell r="OR128" t="str">
            <v>нд</v>
          </cell>
          <cell r="OT128">
            <v>11.516363999999998</v>
          </cell>
        </row>
        <row r="129">
          <cell r="A129" t="str">
            <v>K_Che325</v>
          </cell>
          <cell r="B129" t="str">
            <v>1.1.6</v>
          </cell>
          <cell r="C129" t="str">
            <v>Проведение предпроектного обследования и разработка проектно-сметной документации по реконструкции ВЛ-110 кВ Аргунская ТЭЦ - Гудермес-Сити; ВЛ 110кВ Гудермес-Сити - Гудермес-Тяговая II цепь в рамках программы модернизации и повышения надежности электросетевого комплекса Чеченской Республики на 2020-2024 годы</v>
          </cell>
          <cell r="D129" t="str">
            <v>K_Che325</v>
          </cell>
          <cell r="E129">
            <v>15.590004002000001</v>
          </cell>
          <cell r="H129">
            <v>15.590004</v>
          </cell>
          <cell r="J129">
            <v>15.522930362</v>
          </cell>
          <cell r="K129">
            <v>8.8734711019999999</v>
          </cell>
          <cell r="L129">
            <v>6.6494592600000004</v>
          </cell>
          <cell r="M129">
            <v>0</v>
          </cell>
          <cell r="N129">
            <v>0</v>
          </cell>
          <cell r="O129">
            <v>0</v>
          </cell>
          <cell r="P129">
            <v>0</v>
          </cell>
          <cell r="Q129">
            <v>6.6494592600000004</v>
          </cell>
          <cell r="R129">
            <v>6.1383251034162551</v>
          </cell>
          <cell r="S129">
            <v>0</v>
          </cell>
          <cell r="T129">
            <v>0</v>
          </cell>
          <cell r="U129">
            <v>0</v>
          </cell>
          <cell r="V129">
            <v>0</v>
          </cell>
          <cell r="W129">
            <v>6.1383251034162551</v>
          </cell>
          <cell r="X129">
            <v>6.1383251034162551</v>
          </cell>
          <cell r="Y129">
            <v>0</v>
          </cell>
          <cell r="Z129">
            <v>0</v>
          </cell>
          <cell r="AA129">
            <v>0</v>
          </cell>
          <cell r="AB129">
            <v>0</v>
          </cell>
          <cell r="AC129">
            <v>6.1383251034162551</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v>1</v>
          </cell>
          <cell r="BC129" t="str">
            <v/>
          </cell>
          <cell r="BD129" t="str">
            <v/>
          </cell>
          <cell r="BE129" t="str">
            <v/>
          </cell>
          <cell r="BF129" t="str">
            <v>1</v>
          </cell>
          <cell r="BG129">
            <v>8.8734710999999997</v>
          </cell>
          <cell r="BH129">
            <v>0</v>
          </cell>
          <cell r="BI129">
            <v>0</v>
          </cell>
          <cell r="BJ129">
            <v>0</v>
          </cell>
          <cell r="BK129">
            <v>0</v>
          </cell>
          <cell r="BL129">
            <v>8.8734710999999997</v>
          </cell>
          <cell r="BM129">
            <v>0</v>
          </cell>
          <cell r="BN129">
            <v>0</v>
          </cell>
          <cell r="BO129">
            <v>0</v>
          </cell>
          <cell r="BP129">
            <v>0</v>
          </cell>
          <cell r="BQ129">
            <v>0</v>
          </cell>
          <cell r="BR129">
            <v>0</v>
          </cell>
          <cell r="BS129">
            <v>8.8734710999999997</v>
          </cell>
          <cell r="BT129">
            <v>0</v>
          </cell>
          <cell r="BU129">
            <v>0</v>
          </cell>
          <cell r="BV129">
            <v>0</v>
          </cell>
          <cell r="BW129">
            <v>0</v>
          </cell>
          <cell r="BX129">
            <v>8.8734710999999997</v>
          </cell>
          <cell r="BY129">
            <v>0</v>
          </cell>
          <cell r="BZ129">
            <v>0</v>
          </cell>
          <cell r="CA129">
            <v>0</v>
          </cell>
          <cell r="CB129">
            <v>0</v>
          </cell>
          <cell r="CC129">
            <v>0</v>
          </cell>
          <cell r="CD129">
            <v>0</v>
          </cell>
          <cell r="CE129">
            <v>0</v>
          </cell>
          <cell r="CF129">
            <v>0</v>
          </cell>
          <cell r="CG129">
            <v>0</v>
          </cell>
          <cell r="CH129">
            <v>0</v>
          </cell>
          <cell r="CI129">
            <v>0</v>
          </cell>
          <cell r="CJ129">
            <v>0</v>
          </cell>
          <cell r="CK129">
            <v>8.8734710999999997</v>
          </cell>
          <cell r="CL129">
            <v>0</v>
          </cell>
          <cell r="CM129">
            <v>0</v>
          </cell>
          <cell r="CN129">
            <v>0</v>
          </cell>
          <cell r="CO129">
            <v>0</v>
          </cell>
          <cell r="CP129">
            <v>8.8734710999999997</v>
          </cell>
          <cell r="CQ129" t="str">
            <v/>
          </cell>
          <cell r="CR129" t="str">
            <v/>
          </cell>
          <cell r="CS129" t="str">
            <v/>
          </cell>
          <cell r="CT129" t="str">
            <v/>
          </cell>
          <cell r="CU129">
            <v>0</v>
          </cell>
          <cell r="CX129">
            <v>12.991670000000001</v>
          </cell>
          <cell r="CY129">
            <v>12.991670000000001</v>
          </cell>
          <cell r="CZ129">
            <v>0</v>
          </cell>
          <cell r="DA129">
            <v>0</v>
          </cell>
          <cell r="DB129">
            <v>0</v>
          </cell>
          <cell r="DE129">
            <v>12.991670000000001</v>
          </cell>
          <cell r="DG129">
            <v>6.5962585600000008</v>
          </cell>
          <cell r="DH129">
            <v>4.3807303900000001</v>
          </cell>
          <cell r="DI129">
            <v>2.2155281700000002</v>
          </cell>
          <cell r="DJ129">
            <v>2.2155281700000002</v>
          </cell>
          <cell r="DK129">
            <v>0</v>
          </cell>
          <cell r="DL129">
            <v>0</v>
          </cell>
          <cell r="DM129">
            <v>0</v>
          </cell>
          <cell r="DN129">
            <v>0</v>
          </cell>
          <cell r="DS129">
            <v>0</v>
          </cell>
          <cell r="DT129">
            <v>0</v>
          </cell>
          <cell r="DU129">
            <v>0</v>
          </cell>
          <cell r="DV129">
            <v>0</v>
          </cell>
          <cell r="DW129">
            <v>0</v>
          </cell>
          <cell r="DX129" t="str">
            <v/>
          </cell>
          <cell r="DY129" t="str">
            <v/>
          </cell>
          <cell r="DZ129" t="str">
            <v/>
          </cell>
          <cell r="EA129" t="str">
            <v/>
          </cell>
          <cell r="EB129">
            <v>0</v>
          </cell>
          <cell r="EC129">
            <v>4.3807303900000001</v>
          </cell>
          <cell r="ED129">
            <v>4.3807303900000001</v>
          </cell>
          <cell r="EE129">
            <v>0</v>
          </cell>
          <cell r="EF129">
            <v>0</v>
          </cell>
          <cell r="EG129">
            <v>0</v>
          </cell>
          <cell r="EH129">
            <v>0</v>
          </cell>
          <cell r="EI129">
            <v>0</v>
          </cell>
          <cell r="EJ129">
            <v>0</v>
          </cell>
          <cell r="EK129">
            <v>0</v>
          </cell>
          <cell r="EL129">
            <v>0</v>
          </cell>
          <cell r="EM129">
            <v>4.3807303900000001</v>
          </cell>
          <cell r="EN129">
            <v>4.3807303900000001</v>
          </cell>
          <cell r="EO129">
            <v>0</v>
          </cell>
          <cell r="EP129">
            <v>0</v>
          </cell>
          <cell r="EQ129">
            <v>0</v>
          </cell>
          <cell r="ER129">
            <v>4.3807303900000001</v>
          </cell>
          <cell r="ES129">
            <v>0</v>
          </cell>
          <cell r="ET129">
            <v>0</v>
          </cell>
          <cell r="EU129">
            <v>0</v>
          </cell>
          <cell r="EV129">
            <v>0</v>
          </cell>
          <cell r="EW129">
            <v>0</v>
          </cell>
          <cell r="EX129">
            <v>0</v>
          </cell>
          <cell r="EY129">
            <v>0</v>
          </cell>
          <cell r="EZ129">
            <v>0</v>
          </cell>
          <cell r="FA129">
            <v>0</v>
          </cell>
          <cell r="FB129">
            <v>4.3807303900000001</v>
          </cell>
          <cell r="FC129">
            <v>4.3807303900000001</v>
          </cell>
          <cell r="FD129">
            <v>0</v>
          </cell>
          <cell r="FE129">
            <v>0</v>
          </cell>
          <cell r="FF129">
            <v>0</v>
          </cell>
          <cell r="FG129" t="str">
            <v/>
          </cell>
          <cell r="FH129" t="str">
            <v/>
          </cell>
          <cell r="FI129" t="str">
            <v/>
          </cell>
          <cell r="FJ129" t="str">
            <v/>
          </cell>
          <cell r="FK129">
            <v>0</v>
          </cell>
          <cell r="FN129">
            <v>12.991670000000001</v>
          </cell>
          <cell r="FO129">
            <v>0</v>
          </cell>
          <cell r="FP129">
            <v>0</v>
          </cell>
          <cell r="FQ129">
            <v>0</v>
          </cell>
          <cell r="FR129">
            <v>0</v>
          </cell>
          <cell r="FS129">
            <v>0</v>
          </cell>
          <cell r="FT129">
            <v>0</v>
          </cell>
          <cell r="FU129">
            <v>0</v>
          </cell>
          <cell r="FV129">
            <v>1</v>
          </cell>
          <cell r="FW129">
            <v>0</v>
          </cell>
          <cell r="FX129">
            <v>1</v>
          </cell>
          <cell r="FZ129">
            <v>0</v>
          </cell>
          <cell r="GA129">
            <v>0</v>
          </cell>
          <cell r="GB129">
            <v>0</v>
          </cell>
          <cell r="GC129">
            <v>0</v>
          </cell>
          <cell r="GD129">
            <v>0</v>
          </cell>
          <cell r="GE129">
            <v>0</v>
          </cell>
          <cell r="GF129">
            <v>0</v>
          </cell>
          <cell r="GG129">
            <v>0</v>
          </cell>
          <cell r="GH129">
            <v>0</v>
          </cell>
          <cell r="GI129">
            <v>0</v>
          </cell>
          <cell r="GJ129">
            <v>0</v>
          </cell>
          <cell r="GK129">
            <v>0</v>
          </cell>
          <cell r="GL129">
            <v>0</v>
          </cell>
          <cell r="GM129">
            <v>0</v>
          </cell>
          <cell r="GN129">
            <v>0</v>
          </cell>
          <cell r="GO129">
            <v>0</v>
          </cell>
          <cell r="GP129">
            <v>0</v>
          </cell>
          <cell r="GQ129">
            <v>0</v>
          </cell>
          <cell r="GR129">
            <v>0</v>
          </cell>
          <cell r="GS129">
            <v>0</v>
          </cell>
          <cell r="GT129">
            <v>0</v>
          </cell>
          <cell r="GU129">
            <v>0</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0</v>
          </cell>
          <cell r="ID129">
            <v>0</v>
          </cell>
          <cell r="IE129">
            <v>0</v>
          </cell>
          <cell r="IF129">
            <v>0</v>
          </cell>
          <cell r="IG129">
            <v>0</v>
          </cell>
          <cell r="IH129">
            <v>0</v>
          </cell>
          <cell r="II129">
            <v>0</v>
          </cell>
          <cell r="IJ129">
            <v>0</v>
          </cell>
          <cell r="IK129">
            <v>0</v>
          </cell>
          <cell r="IL129">
            <v>0</v>
          </cell>
          <cell r="IM129">
            <v>0</v>
          </cell>
          <cell r="IN129">
            <v>0</v>
          </cell>
          <cell r="IO129">
            <v>0</v>
          </cell>
          <cell r="IP129">
            <v>0</v>
          </cell>
          <cell r="IQ129">
            <v>0</v>
          </cell>
          <cell r="IR129">
            <v>0</v>
          </cell>
          <cell r="IS129">
            <v>0</v>
          </cell>
          <cell r="IT129">
            <v>0</v>
          </cell>
          <cell r="IU129">
            <v>0</v>
          </cell>
          <cell r="IV129">
            <v>0</v>
          </cell>
          <cell r="IW129">
            <v>0</v>
          </cell>
          <cell r="IX129">
            <v>0</v>
          </cell>
          <cell r="IY129">
            <v>0</v>
          </cell>
          <cell r="IZ129">
            <v>0</v>
          </cell>
          <cell r="JA129">
            <v>0</v>
          </cell>
          <cell r="JB129">
            <v>0</v>
          </cell>
          <cell r="JC129">
            <v>0</v>
          </cell>
          <cell r="JD129">
            <v>0</v>
          </cell>
          <cell r="JE129">
            <v>0</v>
          </cell>
          <cell r="JF129">
            <v>0</v>
          </cell>
          <cell r="JG129">
            <v>0</v>
          </cell>
          <cell r="JH129">
            <v>0</v>
          </cell>
          <cell r="JI129">
            <v>0</v>
          </cell>
          <cell r="JJ129">
            <v>0</v>
          </cell>
          <cell r="JK129">
            <v>0</v>
          </cell>
          <cell r="JL129">
            <v>0</v>
          </cell>
          <cell r="JM129">
            <v>0</v>
          </cell>
          <cell r="JN129">
            <v>0</v>
          </cell>
          <cell r="JO129">
            <v>0</v>
          </cell>
          <cell r="JP129">
            <v>0</v>
          </cell>
          <cell r="JQ129">
            <v>0</v>
          </cell>
          <cell r="JR129">
            <v>0</v>
          </cell>
          <cell r="JS129">
            <v>0</v>
          </cell>
          <cell r="JT129">
            <v>0</v>
          </cell>
          <cell r="JU129">
            <v>0</v>
          </cell>
          <cell r="JV129">
            <v>0</v>
          </cell>
          <cell r="JW129">
            <v>0</v>
          </cell>
          <cell r="JX129">
            <v>0</v>
          </cell>
          <cell r="JY129">
            <v>0</v>
          </cell>
          <cell r="JZ129">
            <v>0</v>
          </cell>
          <cell r="KA129">
            <v>0</v>
          </cell>
          <cell r="KB129">
            <v>0</v>
          </cell>
          <cell r="KC129">
            <v>0</v>
          </cell>
          <cell r="KD129">
            <v>0</v>
          </cell>
          <cell r="KE129">
            <v>0</v>
          </cell>
          <cell r="KF129">
            <v>0</v>
          </cell>
          <cell r="KG129">
            <v>0</v>
          </cell>
          <cell r="KH129">
            <v>0</v>
          </cell>
          <cell r="KI129">
            <v>0</v>
          </cell>
          <cell r="KJ129">
            <v>0</v>
          </cell>
          <cell r="KK129">
            <v>0</v>
          </cell>
          <cell r="KL129">
            <v>0</v>
          </cell>
          <cell r="KM129">
            <v>0</v>
          </cell>
          <cell r="KN129">
            <v>0</v>
          </cell>
          <cell r="KO129">
            <v>0</v>
          </cell>
          <cell r="KP129">
            <v>0</v>
          </cell>
          <cell r="KQ129">
            <v>0</v>
          </cell>
          <cell r="KR129">
            <v>0</v>
          </cell>
          <cell r="KS129">
            <v>0</v>
          </cell>
          <cell r="KT129">
            <v>0</v>
          </cell>
          <cell r="KU129">
            <v>0</v>
          </cell>
          <cell r="KV129">
            <v>0</v>
          </cell>
          <cell r="KW129">
            <v>0</v>
          </cell>
          <cell r="KX129">
            <v>0</v>
          </cell>
          <cell r="KY129">
            <v>0</v>
          </cell>
          <cell r="KZ129">
            <v>0</v>
          </cell>
          <cell r="LA129">
            <v>0</v>
          </cell>
          <cell r="LB129">
            <v>0</v>
          </cell>
          <cell r="LC129">
            <v>0</v>
          </cell>
          <cell r="LD129">
            <v>0</v>
          </cell>
          <cell r="LE129">
            <v>0</v>
          </cell>
          <cell r="LF129">
            <v>0</v>
          </cell>
          <cell r="LG129">
            <v>0</v>
          </cell>
          <cell r="LH129">
            <v>0</v>
          </cell>
          <cell r="LI129">
            <v>0</v>
          </cell>
          <cell r="LJ129">
            <v>0</v>
          </cell>
          <cell r="LK129">
            <v>0</v>
          </cell>
          <cell r="LL129">
            <v>0</v>
          </cell>
          <cell r="LQ129">
            <v>0</v>
          </cell>
          <cell r="LR129">
            <v>0</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v>2021</v>
          </cell>
          <cell r="OM129">
            <v>2022</v>
          </cell>
          <cell r="ON129">
            <v>2023</v>
          </cell>
          <cell r="OO129">
            <v>2023</v>
          </cell>
          <cell r="OP129" t="str">
            <v>п</v>
          </cell>
          <cell r="OR129" t="str">
            <v>нд</v>
          </cell>
          <cell r="OT129">
            <v>15.590004002000001</v>
          </cell>
        </row>
        <row r="130">
          <cell r="A130" t="str">
            <v>K_Che326</v>
          </cell>
          <cell r="B130" t="str">
            <v>1.1.6</v>
          </cell>
          <cell r="C130" t="str">
            <v>Проведение предпроектного обследования и разработка проектно-сметной документации по реконструкции ВЛ-110 кВ Гудермес - Гудермес-Сити; ВЛ 110кВ Гудермес-Сити - Гудермес-Тяговая I цепь в рамках программы модернизации и повышения надежности электросетевого комплекса Чеченской Республики на 2020-2024 годы</v>
          </cell>
          <cell r="D130" t="str">
            <v>K_Che326</v>
          </cell>
          <cell r="E130">
            <v>9.3800040060000001</v>
          </cell>
          <cell r="H130">
            <v>9.3800040100000004</v>
          </cell>
          <cell r="J130">
            <v>9.3800040060000001</v>
          </cell>
          <cell r="K130">
            <v>5.0018881459999989</v>
          </cell>
          <cell r="L130">
            <v>4.3781158600000012</v>
          </cell>
          <cell r="M130">
            <v>0</v>
          </cell>
          <cell r="N130">
            <v>0</v>
          </cell>
          <cell r="O130">
            <v>0</v>
          </cell>
          <cell r="P130">
            <v>0</v>
          </cell>
          <cell r="Q130">
            <v>4.3781158600000012</v>
          </cell>
          <cell r="R130">
            <v>5.0837836030073502</v>
          </cell>
          <cell r="S130">
            <v>0</v>
          </cell>
          <cell r="T130">
            <v>0</v>
          </cell>
          <cell r="U130">
            <v>0</v>
          </cell>
          <cell r="V130">
            <v>0</v>
          </cell>
          <cell r="W130">
            <v>5.0837836030073502</v>
          </cell>
          <cell r="X130">
            <v>5.0837836030073502</v>
          </cell>
          <cell r="Y130">
            <v>0</v>
          </cell>
          <cell r="Z130">
            <v>0</v>
          </cell>
          <cell r="AA130">
            <v>0</v>
          </cell>
          <cell r="AB130">
            <v>0</v>
          </cell>
          <cell r="AC130">
            <v>5.0837836030073502</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v>1</v>
          </cell>
          <cell r="BC130" t="str">
            <v/>
          </cell>
          <cell r="BD130" t="str">
            <v/>
          </cell>
          <cell r="BE130" t="str">
            <v/>
          </cell>
          <cell r="BF130" t="str">
            <v>1</v>
          </cell>
          <cell r="BG130">
            <v>5.0018881500000001</v>
          </cell>
          <cell r="BH130">
            <v>0</v>
          </cell>
          <cell r="BI130">
            <v>0</v>
          </cell>
          <cell r="BJ130">
            <v>0</v>
          </cell>
          <cell r="BK130">
            <v>0</v>
          </cell>
          <cell r="BL130">
            <v>5.0018881500000001</v>
          </cell>
          <cell r="BM130">
            <v>0</v>
          </cell>
          <cell r="BN130">
            <v>0</v>
          </cell>
          <cell r="BO130">
            <v>0</v>
          </cell>
          <cell r="BP130">
            <v>0</v>
          </cell>
          <cell r="BQ130">
            <v>0</v>
          </cell>
          <cell r="BR130">
            <v>0</v>
          </cell>
          <cell r="BS130">
            <v>5.0018881500000001</v>
          </cell>
          <cell r="BT130">
            <v>0</v>
          </cell>
          <cell r="BU130">
            <v>0</v>
          </cell>
          <cell r="BV130">
            <v>0</v>
          </cell>
          <cell r="BW130">
            <v>0</v>
          </cell>
          <cell r="BX130">
            <v>5.0018881500000001</v>
          </cell>
          <cell r="BY130">
            <v>0</v>
          </cell>
          <cell r="BZ130">
            <v>0</v>
          </cell>
          <cell r="CA130">
            <v>0</v>
          </cell>
          <cell r="CB130">
            <v>0</v>
          </cell>
          <cell r="CC130">
            <v>0</v>
          </cell>
          <cell r="CD130">
            <v>0</v>
          </cell>
          <cell r="CE130">
            <v>0</v>
          </cell>
          <cell r="CF130">
            <v>0</v>
          </cell>
          <cell r="CG130">
            <v>0</v>
          </cell>
          <cell r="CH130">
            <v>0</v>
          </cell>
          <cell r="CI130">
            <v>0</v>
          </cell>
          <cell r="CJ130">
            <v>0</v>
          </cell>
          <cell r="CK130">
            <v>5.0018881500000001</v>
          </cell>
          <cell r="CL130">
            <v>0</v>
          </cell>
          <cell r="CM130">
            <v>0</v>
          </cell>
          <cell r="CN130">
            <v>0</v>
          </cell>
          <cell r="CO130">
            <v>0</v>
          </cell>
          <cell r="CP130">
            <v>5.0018881500000001</v>
          </cell>
          <cell r="CQ130" t="str">
            <v/>
          </cell>
          <cell r="CR130" t="str">
            <v/>
          </cell>
          <cell r="CS130" t="str">
            <v/>
          </cell>
          <cell r="CT130" t="str">
            <v/>
          </cell>
          <cell r="CU130">
            <v>0</v>
          </cell>
          <cell r="CX130">
            <v>7.8166700000000002</v>
          </cell>
          <cell r="CY130">
            <v>7.8166700000000002</v>
          </cell>
          <cell r="CZ130">
            <v>0</v>
          </cell>
          <cell r="DA130">
            <v>0</v>
          </cell>
          <cell r="DB130">
            <v>0</v>
          </cell>
          <cell r="DE130">
            <v>7.8166700000000002</v>
          </cell>
          <cell r="DG130">
            <v>5.5278453299999999</v>
          </cell>
          <cell r="DH130">
            <v>2.2037009599999999</v>
          </cell>
          <cell r="DI130">
            <v>3.3241443700000004</v>
          </cell>
          <cell r="DJ130">
            <v>3.3241443700000004</v>
          </cell>
          <cell r="DK130">
            <v>0</v>
          </cell>
          <cell r="DL130">
            <v>0</v>
          </cell>
          <cell r="DM130">
            <v>0</v>
          </cell>
          <cell r="DN130">
            <v>0</v>
          </cell>
          <cell r="DS130">
            <v>0</v>
          </cell>
          <cell r="DT130">
            <v>0</v>
          </cell>
          <cell r="DU130">
            <v>0</v>
          </cell>
          <cell r="DV130">
            <v>0</v>
          </cell>
          <cell r="DW130">
            <v>0</v>
          </cell>
          <cell r="DX130" t="str">
            <v/>
          </cell>
          <cell r="DY130" t="str">
            <v/>
          </cell>
          <cell r="DZ130" t="str">
            <v/>
          </cell>
          <cell r="EA130" t="str">
            <v/>
          </cell>
          <cell r="EB130">
            <v>0</v>
          </cell>
          <cell r="EC130">
            <v>2.2037009599999999</v>
          </cell>
          <cell r="ED130">
            <v>2.2037009599999999</v>
          </cell>
          <cell r="EE130">
            <v>0</v>
          </cell>
          <cell r="EF130">
            <v>0</v>
          </cell>
          <cell r="EG130">
            <v>0</v>
          </cell>
          <cell r="EH130">
            <v>0</v>
          </cell>
          <cell r="EI130">
            <v>0</v>
          </cell>
          <cell r="EJ130">
            <v>0</v>
          </cell>
          <cell r="EK130">
            <v>0</v>
          </cell>
          <cell r="EL130">
            <v>0</v>
          </cell>
          <cell r="EM130">
            <v>2.2037009599999999</v>
          </cell>
          <cell r="EN130">
            <v>2.2037009599999999</v>
          </cell>
          <cell r="EO130">
            <v>0</v>
          </cell>
          <cell r="EP130">
            <v>0</v>
          </cell>
          <cell r="EQ130">
            <v>0</v>
          </cell>
          <cell r="ER130">
            <v>2.2037009599999999</v>
          </cell>
          <cell r="ES130">
            <v>0</v>
          </cell>
          <cell r="ET130">
            <v>0</v>
          </cell>
          <cell r="EU130">
            <v>0</v>
          </cell>
          <cell r="EV130">
            <v>0</v>
          </cell>
          <cell r="EW130">
            <v>0</v>
          </cell>
          <cell r="EX130">
            <v>0</v>
          </cell>
          <cell r="EY130">
            <v>0</v>
          </cell>
          <cell r="EZ130">
            <v>0</v>
          </cell>
          <cell r="FA130">
            <v>0</v>
          </cell>
          <cell r="FB130">
            <v>2.2037009599999999</v>
          </cell>
          <cell r="FC130">
            <v>2.2037009599999999</v>
          </cell>
          <cell r="FD130">
            <v>0</v>
          </cell>
          <cell r="FE130">
            <v>0</v>
          </cell>
          <cell r="FF130">
            <v>0</v>
          </cell>
          <cell r="FG130" t="str">
            <v/>
          </cell>
          <cell r="FH130" t="str">
            <v/>
          </cell>
          <cell r="FI130" t="str">
            <v/>
          </cell>
          <cell r="FJ130" t="str">
            <v/>
          </cell>
          <cell r="FK130">
            <v>0</v>
          </cell>
          <cell r="FN130">
            <v>7.8166700000000002</v>
          </cell>
          <cell r="FO130">
            <v>0</v>
          </cell>
          <cell r="FP130">
            <v>0</v>
          </cell>
          <cell r="FQ130">
            <v>0</v>
          </cell>
          <cell r="FR130">
            <v>0</v>
          </cell>
          <cell r="FS130">
            <v>0</v>
          </cell>
          <cell r="FT130">
            <v>0</v>
          </cell>
          <cell r="FU130">
            <v>0</v>
          </cell>
          <cell r="FV130">
            <v>1</v>
          </cell>
          <cell r="FW130">
            <v>0</v>
          </cell>
          <cell r="FX130">
            <v>1</v>
          </cell>
          <cell r="FZ130">
            <v>0</v>
          </cell>
          <cell r="GA130">
            <v>0</v>
          </cell>
          <cell r="GB130">
            <v>0</v>
          </cell>
          <cell r="GC130">
            <v>0</v>
          </cell>
          <cell r="GD130">
            <v>0</v>
          </cell>
          <cell r="GE130">
            <v>0</v>
          </cell>
          <cell r="GF130">
            <v>0</v>
          </cell>
          <cell r="GG130">
            <v>0</v>
          </cell>
          <cell r="GH130">
            <v>0</v>
          </cell>
          <cell r="GI130">
            <v>0</v>
          </cell>
          <cell r="GJ130">
            <v>0</v>
          </cell>
          <cell r="GK130">
            <v>0</v>
          </cell>
          <cell r="GL130">
            <v>0</v>
          </cell>
          <cell r="GM130">
            <v>0</v>
          </cell>
          <cell r="GN130">
            <v>0</v>
          </cell>
          <cell r="GO130">
            <v>0</v>
          </cell>
          <cell r="GP130">
            <v>0</v>
          </cell>
          <cell r="GQ130">
            <v>0</v>
          </cell>
          <cell r="GR130">
            <v>0</v>
          </cell>
          <cell r="GS130">
            <v>0</v>
          </cell>
          <cell r="GT130">
            <v>0</v>
          </cell>
          <cell r="GU130">
            <v>0</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0</v>
          </cell>
          <cell r="ID130">
            <v>0</v>
          </cell>
          <cell r="IE130">
            <v>0</v>
          </cell>
          <cell r="IF130">
            <v>0</v>
          </cell>
          <cell r="IG130">
            <v>0</v>
          </cell>
          <cell r="IH130">
            <v>0</v>
          </cell>
          <cell r="II130">
            <v>0</v>
          </cell>
          <cell r="IJ130">
            <v>0</v>
          </cell>
          <cell r="IK130">
            <v>0</v>
          </cell>
          <cell r="IL130">
            <v>0</v>
          </cell>
          <cell r="IM130">
            <v>0</v>
          </cell>
          <cell r="IN130">
            <v>0</v>
          </cell>
          <cell r="IO130">
            <v>0</v>
          </cell>
          <cell r="IP130">
            <v>0</v>
          </cell>
          <cell r="IQ130">
            <v>0</v>
          </cell>
          <cell r="IR130">
            <v>0</v>
          </cell>
          <cell r="IS130">
            <v>0</v>
          </cell>
          <cell r="IT130">
            <v>0</v>
          </cell>
          <cell r="IU130">
            <v>0</v>
          </cell>
          <cell r="IV130">
            <v>0</v>
          </cell>
          <cell r="IW130">
            <v>0</v>
          </cell>
          <cell r="IX130">
            <v>0</v>
          </cell>
          <cell r="IY130">
            <v>0</v>
          </cell>
          <cell r="IZ130">
            <v>0</v>
          </cell>
          <cell r="JA130">
            <v>0</v>
          </cell>
          <cell r="JB130">
            <v>0</v>
          </cell>
          <cell r="JC130">
            <v>0</v>
          </cell>
          <cell r="JD130">
            <v>0</v>
          </cell>
          <cell r="JE130">
            <v>0</v>
          </cell>
          <cell r="JF130">
            <v>0</v>
          </cell>
          <cell r="JG130">
            <v>0</v>
          </cell>
          <cell r="JH130">
            <v>0</v>
          </cell>
          <cell r="JI130">
            <v>0</v>
          </cell>
          <cell r="JJ130">
            <v>0</v>
          </cell>
          <cell r="JK130">
            <v>0</v>
          </cell>
          <cell r="JL130">
            <v>0</v>
          </cell>
          <cell r="JM130">
            <v>0</v>
          </cell>
          <cell r="JN130">
            <v>0</v>
          </cell>
          <cell r="JO130">
            <v>0</v>
          </cell>
          <cell r="JP130">
            <v>0</v>
          </cell>
          <cell r="JQ130">
            <v>0</v>
          </cell>
          <cell r="JR130">
            <v>0</v>
          </cell>
          <cell r="JS130">
            <v>0</v>
          </cell>
          <cell r="JT130">
            <v>0</v>
          </cell>
          <cell r="JU130">
            <v>0</v>
          </cell>
          <cell r="JV130">
            <v>0</v>
          </cell>
          <cell r="JW130">
            <v>0</v>
          </cell>
          <cell r="JX130">
            <v>0</v>
          </cell>
          <cell r="JY130">
            <v>0</v>
          </cell>
          <cell r="JZ130">
            <v>0</v>
          </cell>
          <cell r="KA130">
            <v>0</v>
          </cell>
          <cell r="KB130">
            <v>0</v>
          </cell>
          <cell r="KC130">
            <v>0</v>
          </cell>
          <cell r="KD130">
            <v>0</v>
          </cell>
          <cell r="KE130">
            <v>0</v>
          </cell>
          <cell r="KF130">
            <v>0</v>
          </cell>
          <cell r="KG130">
            <v>0</v>
          </cell>
          <cell r="KH130">
            <v>0</v>
          </cell>
          <cell r="KI130">
            <v>0</v>
          </cell>
          <cell r="KJ130">
            <v>0</v>
          </cell>
          <cell r="KK130">
            <v>0</v>
          </cell>
          <cell r="KL130">
            <v>0</v>
          </cell>
          <cell r="KM130">
            <v>0</v>
          </cell>
          <cell r="KN130">
            <v>0</v>
          </cell>
          <cell r="KO130">
            <v>0</v>
          </cell>
          <cell r="KP130">
            <v>0</v>
          </cell>
          <cell r="KQ130">
            <v>0</v>
          </cell>
          <cell r="KR130">
            <v>0</v>
          </cell>
          <cell r="KS130">
            <v>0</v>
          </cell>
          <cell r="KT130">
            <v>0</v>
          </cell>
          <cell r="KU130">
            <v>0</v>
          </cell>
          <cell r="KV130">
            <v>0</v>
          </cell>
          <cell r="KW130">
            <v>0</v>
          </cell>
          <cell r="KX130">
            <v>0</v>
          </cell>
          <cell r="KY130">
            <v>0</v>
          </cell>
          <cell r="KZ130">
            <v>0</v>
          </cell>
          <cell r="LA130">
            <v>0</v>
          </cell>
          <cell r="LB130">
            <v>0</v>
          </cell>
          <cell r="LC130">
            <v>0</v>
          </cell>
          <cell r="LD130">
            <v>0</v>
          </cell>
          <cell r="LE130">
            <v>0</v>
          </cell>
          <cell r="LF130">
            <v>0</v>
          </cell>
          <cell r="LG130">
            <v>0</v>
          </cell>
          <cell r="LH130">
            <v>0</v>
          </cell>
          <cell r="LI130">
            <v>0</v>
          </cell>
          <cell r="LJ130">
            <v>0</v>
          </cell>
          <cell r="LK130">
            <v>0</v>
          </cell>
          <cell r="LL130">
            <v>0</v>
          </cell>
          <cell r="LQ130">
            <v>0</v>
          </cell>
          <cell r="LR130">
            <v>0</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v>2021</v>
          </cell>
          <cell r="OM130">
            <v>2022</v>
          </cell>
          <cell r="ON130">
            <v>2023</v>
          </cell>
          <cell r="OO130">
            <v>2023</v>
          </cell>
          <cell r="OP130" t="str">
            <v>п</v>
          </cell>
          <cell r="OR130" t="str">
            <v>нд</v>
          </cell>
          <cell r="OT130">
            <v>9.3800040060000001</v>
          </cell>
        </row>
        <row r="131">
          <cell r="A131" t="str">
            <v>K_Che327</v>
          </cell>
          <cell r="B131" t="str">
            <v>1.1.6</v>
          </cell>
          <cell r="C131" t="str">
            <v>Проведение предпроектного обследования и разработка проектно-сметной документации по реконструкции ВЛ-110 кВ ПС Ойсунгур - ПС Гудермес  (Л-127) в рамках программы модернизации и повышения надежности электросетевого комплекса Чеченской Республики на 2020-2024 годы</v>
          </cell>
          <cell r="D131" t="str">
            <v>K_Che327</v>
          </cell>
          <cell r="E131">
            <v>6.9699960099999991</v>
          </cell>
          <cell r="H131">
            <v>6.96999602</v>
          </cell>
          <cell r="J131">
            <v>5.8464129299999996</v>
          </cell>
          <cell r="K131">
            <v>4.6764882799999992</v>
          </cell>
          <cell r="L131">
            <v>1.16992465</v>
          </cell>
          <cell r="M131">
            <v>0</v>
          </cell>
          <cell r="N131">
            <v>0</v>
          </cell>
          <cell r="O131">
            <v>0</v>
          </cell>
          <cell r="P131">
            <v>0</v>
          </cell>
          <cell r="Q131">
            <v>1.16992465</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4.67648829</v>
          </cell>
          <cell r="BH131">
            <v>0</v>
          </cell>
          <cell r="BI131">
            <v>0</v>
          </cell>
          <cell r="BJ131">
            <v>0</v>
          </cell>
          <cell r="BK131">
            <v>0</v>
          </cell>
          <cell r="BL131">
            <v>4.67648829</v>
          </cell>
          <cell r="BM131">
            <v>0</v>
          </cell>
          <cell r="BN131">
            <v>0</v>
          </cell>
          <cell r="BO131">
            <v>0</v>
          </cell>
          <cell r="BP131">
            <v>0</v>
          </cell>
          <cell r="BQ131">
            <v>0</v>
          </cell>
          <cell r="BR131">
            <v>0</v>
          </cell>
          <cell r="BS131">
            <v>4.67648829</v>
          </cell>
          <cell r="BT131">
            <v>0</v>
          </cell>
          <cell r="BU131">
            <v>0</v>
          </cell>
          <cell r="BV131">
            <v>0</v>
          </cell>
          <cell r="BW131">
            <v>0</v>
          </cell>
          <cell r="BX131">
            <v>4.67648829</v>
          </cell>
          <cell r="BY131">
            <v>0</v>
          </cell>
          <cell r="BZ131">
            <v>0</v>
          </cell>
          <cell r="CA131">
            <v>0</v>
          </cell>
          <cell r="CB131">
            <v>0</v>
          </cell>
          <cell r="CC131">
            <v>0</v>
          </cell>
          <cell r="CD131">
            <v>0</v>
          </cell>
          <cell r="CE131">
            <v>0</v>
          </cell>
          <cell r="CF131">
            <v>0</v>
          </cell>
          <cell r="CG131">
            <v>0</v>
          </cell>
          <cell r="CH131">
            <v>0</v>
          </cell>
          <cell r="CI131">
            <v>0</v>
          </cell>
          <cell r="CJ131">
            <v>0</v>
          </cell>
          <cell r="CK131">
            <v>4.67648829</v>
          </cell>
          <cell r="CL131">
            <v>0</v>
          </cell>
          <cell r="CM131">
            <v>0</v>
          </cell>
          <cell r="CN131">
            <v>0</v>
          </cell>
          <cell r="CO131">
            <v>0</v>
          </cell>
          <cell r="CP131">
            <v>4.67648829</v>
          </cell>
          <cell r="CQ131" t="str">
            <v/>
          </cell>
          <cell r="CR131" t="str">
            <v/>
          </cell>
          <cell r="CS131" t="str">
            <v/>
          </cell>
          <cell r="CT131" t="str">
            <v/>
          </cell>
          <cell r="CU131">
            <v>0</v>
          </cell>
          <cell r="CX131">
            <v>5.8083299999999989</v>
          </cell>
          <cell r="CY131">
            <v>5.8083299999999989</v>
          </cell>
          <cell r="CZ131">
            <v>0</v>
          </cell>
          <cell r="DA131">
            <v>0</v>
          </cell>
          <cell r="DB131">
            <v>0</v>
          </cell>
          <cell r="DE131">
            <v>5.8083299999999998</v>
          </cell>
          <cell r="DG131">
            <v>3.903052849999999</v>
          </cell>
          <cell r="DH131">
            <v>2.867935479999999</v>
          </cell>
          <cell r="DI131">
            <v>1.03511737</v>
          </cell>
          <cell r="DJ131">
            <v>1.03511737</v>
          </cell>
          <cell r="DK131">
            <v>0</v>
          </cell>
          <cell r="DL131">
            <v>0</v>
          </cell>
          <cell r="DM131">
            <v>0</v>
          </cell>
          <cell r="DN131">
            <v>0</v>
          </cell>
          <cell r="DS131">
            <v>0</v>
          </cell>
          <cell r="DT131">
            <v>0</v>
          </cell>
          <cell r="DU131">
            <v>0</v>
          </cell>
          <cell r="DV131">
            <v>0</v>
          </cell>
          <cell r="DW131">
            <v>0</v>
          </cell>
          <cell r="DX131" t="str">
            <v/>
          </cell>
          <cell r="DY131" t="str">
            <v/>
          </cell>
          <cell r="DZ131" t="str">
            <v/>
          </cell>
          <cell r="EA131" t="str">
            <v/>
          </cell>
          <cell r="EB131">
            <v>0</v>
          </cell>
          <cell r="EC131">
            <v>2.8679354799999999</v>
          </cell>
          <cell r="ED131">
            <v>2.8679354799999999</v>
          </cell>
          <cell r="EE131">
            <v>0</v>
          </cell>
          <cell r="EF131">
            <v>0</v>
          </cell>
          <cell r="EG131">
            <v>0</v>
          </cell>
          <cell r="EH131">
            <v>0</v>
          </cell>
          <cell r="EI131">
            <v>0</v>
          </cell>
          <cell r="EJ131">
            <v>0</v>
          </cell>
          <cell r="EK131">
            <v>0</v>
          </cell>
          <cell r="EL131">
            <v>0</v>
          </cell>
          <cell r="EM131">
            <v>2.8679354799999999</v>
          </cell>
          <cell r="EN131">
            <v>2.8679354799999999</v>
          </cell>
          <cell r="EO131">
            <v>0</v>
          </cell>
          <cell r="EP131">
            <v>0</v>
          </cell>
          <cell r="EQ131">
            <v>0</v>
          </cell>
          <cell r="ER131">
            <v>2.8679354799999999</v>
          </cell>
          <cell r="ES131">
            <v>0</v>
          </cell>
          <cell r="ET131">
            <v>0</v>
          </cell>
          <cell r="EU131">
            <v>0</v>
          </cell>
          <cell r="EV131">
            <v>0</v>
          </cell>
          <cell r="EW131">
            <v>0</v>
          </cell>
          <cell r="EX131">
            <v>0</v>
          </cell>
          <cell r="EY131">
            <v>0</v>
          </cell>
          <cell r="EZ131">
            <v>0</v>
          </cell>
          <cell r="FA131">
            <v>0</v>
          </cell>
          <cell r="FB131">
            <v>2.8679354799999999</v>
          </cell>
          <cell r="FC131">
            <v>2.8679354799999999</v>
          </cell>
          <cell r="FD131">
            <v>0</v>
          </cell>
          <cell r="FE131">
            <v>0</v>
          </cell>
          <cell r="FF131">
            <v>0</v>
          </cell>
          <cell r="FG131" t="str">
            <v/>
          </cell>
          <cell r="FH131" t="str">
            <v/>
          </cell>
          <cell r="FI131" t="str">
            <v/>
          </cell>
          <cell r="FJ131" t="str">
            <v/>
          </cell>
          <cell r="FK131">
            <v>0</v>
          </cell>
          <cell r="FN131">
            <v>5.8083299999999989</v>
          </cell>
          <cell r="FO131">
            <v>0</v>
          </cell>
          <cell r="FP131">
            <v>0</v>
          </cell>
          <cell r="FQ131">
            <v>0</v>
          </cell>
          <cell r="FR131">
            <v>0</v>
          </cell>
          <cell r="FS131">
            <v>0</v>
          </cell>
          <cell r="FT131">
            <v>0</v>
          </cell>
          <cell r="FU131">
            <v>0</v>
          </cell>
          <cell r="FV131">
            <v>1</v>
          </cell>
          <cell r="FW131">
            <v>0</v>
          </cell>
          <cell r="FX131">
            <v>1</v>
          </cell>
          <cell r="FZ131">
            <v>0</v>
          </cell>
          <cell r="GA131">
            <v>0</v>
          </cell>
          <cell r="GB131">
            <v>0</v>
          </cell>
          <cell r="GC131">
            <v>0</v>
          </cell>
          <cell r="GD131">
            <v>0</v>
          </cell>
          <cell r="GE131">
            <v>0</v>
          </cell>
          <cell r="GF131">
            <v>0</v>
          </cell>
          <cell r="GG131">
            <v>0</v>
          </cell>
          <cell r="GH131">
            <v>0</v>
          </cell>
          <cell r="GI131">
            <v>0</v>
          </cell>
          <cell r="GJ131">
            <v>0</v>
          </cell>
          <cell r="GK131">
            <v>0</v>
          </cell>
          <cell r="GL131">
            <v>0</v>
          </cell>
          <cell r="GM131">
            <v>0</v>
          </cell>
          <cell r="GN131">
            <v>0</v>
          </cell>
          <cell r="GO131">
            <v>0</v>
          </cell>
          <cell r="GP131">
            <v>0</v>
          </cell>
          <cell r="GQ131">
            <v>0</v>
          </cell>
          <cell r="GR131">
            <v>0</v>
          </cell>
          <cell r="GS131">
            <v>0</v>
          </cell>
          <cell r="GT131">
            <v>0</v>
          </cell>
          <cell r="GU131">
            <v>0</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0</v>
          </cell>
          <cell r="ID131">
            <v>0</v>
          </cell>
          <cell r="IE131">
            <v>0</v>
          </cell>
          <cell r="IF131">
            <v>0</v>
          </cell>
          <cell r="IG131">
            <v>0</v>
          </cell>
          <cell r="IH131">
            <v>0</v>
          </cell>
          <cell r="II131">
            <v>0</v>
          </cell>
          <cell r="IJ131">
            <v>0</v>
          </cell>
          <cell r="IK131">
            <v>0</v>
          </cell>
          <cell r="IL131">
            <v>0</v>
          </cell>
          <cell r="IM131">
            <v>0</v>
          </cell>
          <cell r="IN131">
            <v>0</v>
          </cell>
          <cell r="IO131">
            <v>0</v>
          </cell>
          <cell r="IP131">
            <v>0</v>
          </cell>
          <cell r="IQ131">
            <v>0</v>
          </cell>
          <cell r="IR131">
            <v>0</v>
          </cell>
          <cell r="IS131">
            <v>0</v>
          </cell>
          <cell r="IT131">
            <v>0</v>
          </cell>
          <cell r="IU131">
            <v>0</v>
          </cell>
          <cell r="IV131">
            <v>0</v>
          </cell>
          <cell r="IW131">
            <v>0</v>
          </cell>
          <cell r="IX131">
            <v>0</v>
          </cell>
          <cell r="IY131">
            <v>0</v>
          </cell>
          <cell r="IZ131">
            <v>0</v>
          </cell>
          <cell r="JA131">
            <v>0</v>
          </cell>
          <cell r="JB131">
            <v>0</v>
          </cell>
          <cell r="JC131">
            <v>0</v>
          </cell>
          <cell r="JD131">
            <v>0</v>
          </cell>
          <cell r="JE131">
            <v>0</v>
          </cell>
          <cell r="JF131">
            <v>0</v>
          </cell>
          <cell r="JG131">
            <v>0</v>
          </cell>
          <cell r="JH131">
            <v>0</v>
          </cell>
          <cell r="JI131">
            <v>0</v>
          </cell>
          <cell r="JJ131">
            <v>0</v>
          </cell>
          <cell r="JK131">
            <v>0</v>
          </cell>
          <cell r="JL131">
            <v>0</v>
          </cell>
          <cell r="JM131">
            <v>0</v>
          </cell>
          <cell r="JN131">
            <v>0</v>
          </cell>
          <cell r="JO131">
            <v>0</v>
          </cell>
          <cell r="JP131">
            <v>0</v>
          </cell>
          <cell r="JQ131">
            <v>0</v>
          </cell>
          <cell r="JR131">
            <v>0</v>
          </cell>
          <cell r="JS131">
            <v>0</v>
          </cell>
          <cell r="JT131">
            <v>0</v>
          </cell>
          <cell r="JU131">
            <v>0</v>
          </cell>
          <cell r="JV131">
            <v>0</v>
          </cell>
          <cell r="JW131">
            <v>0</v>
          </cell>
          <cell r="JX131">
            <v>0</v>
          </cell>
          <cell r="JY131">
            <v>0</v>
          </cell>
          <cell r="JZ131">
            <v>0</v>
          </cell>
          <cell r="KA131">
            <v>0</v>
          </cell>
          <cell r="KB131">
            <v>0</v>
          </cell>
          <cell r="KC131">
            <v>0</v>
          </cell>
          <cell r="KD131">
            <v>0</v>
          </cell>
          <cell r="KE131">
            <v>0</v>
          </cell>
          <cell r="KF131">
            <v>0</v>
          </cell>
          <cell r="KG131">
            <v>0</v>
          </cell>
          <cell r="KH131">
            <v>0</v>
          </cell>
          <cell r="KI131">
            <v>0</v>
          </cell>
          <cell r="KJ131">
            <v>0</v>
          </cell>
          <cell r="KK131">
            <v>0</v>
          </cell>
          <cell r="KL131">
            <v>0</v>
          </cell>
          <cell r="KM131">
            <v>0</v>
          </cell>
          <cell r="KN131">
            <v>0</v>
          </cell>
          <cell r="KO131">
            <v>0</v>
          </cell>
          <cell r="KP131">
            <v>0</v>
          </cell>
          <cell r="KQ131">
            <v>0</v>
          </cell>
          <cell r="KR131">
            <v>0</v>
          </cell>
          <cell r="KS131">
            <v>0</v>
          </cell>
          <cell r="KT131">
            <v>0</v>
          </cell>
          <cell r="KU131">
            <v>0</v>
          </cell>
          <cell r="KV131">
            <v>0</v>
          </cell>
          <cell r="KW131">
            <v>0</v>
          </cell>
          <cell r="KX131">
            <v>0</v>
          </cell>
          <cell r="KY131">
            <v>0</v>
          </cell>
          <cell r="KZ131">
            <v>0</v>
          </cell>
          <cell r="LA131">
            <v>0</v>
          </cell>
          <cell r="LB131">
            <v>0</v>
          </cell>
          <cell r="LC131">
            <v>0</v>
          </cell>
          <cell r="LD131">
            <v>0</v>
          </cell>
          <cell r="LE131">
            <v>0</v>
          </cell>
          <cell r="LF131">
            <v>0</v>
          </cell>
          <cell r="LG131">
            <v>0</v>
          </cell>
          <cell r="LH131">
            <v>0</v>
          </cell>
          <cell r="LI131">
            <v>0</v>
          </cell>
          <cell r="LJ131">
            <v>0</v>
          </cell>
          <cell r="LK131">
            <v>0</v>
          </cell>
          <cell r="LL131">
            <v>0</v>
          </cell>
          <cell r="LQ131">
            <v>0</v>
          </cell>
          <cell r="LR131">
            <v>0</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v>2020</v>
          </cell>
          <cell r="OM131">
            <v>2022</v>
          </cell>
          <cell r="ON131">
            <v>2022</v>
          </cell>
          <cell r="OO131">
            <v>2022</v>
          </cell>
          <cell r="OP131">
            <v>0</v>
          </cell>
          <cell r="OR131" t="str">
            <v>нд</v>
          </cell>
          <cell r="OT131">
            <v>6.9699960099999991</v>
          </cell>
        </row>
        <row r="132">
          <cell r="A132" t="str">
            <v>K_Che328</v>
          </cell>
          <cell r="B132" t="str">
            <v>1.1.6</v>
          </cell>
          <cell r="C132" t="str">
            <v>Проведение предпроектного обследования и разработка проектно-сметной документации по реконструкции ВЛ-110 кВ ПС Грозный-330 - ПС ГРП-110 (Л-136) в рамках программы модернизации и повышения надежности электросетевого комплекса Чеченской Республики на 2020-2024 годы</v>
          </cell>
          <cell r="D132" t="str">
            <v>K_Che328</v>
          </cell>
          <cell r="E132">
            <v>12.300000005999999</v>
          </cell>
          <cell r="H132">
            <v>7.995000000000001</v>
          </cell>
          <cell r="J132">
            <v>10.166393385999999</v>
          </cell>
          <cell r="K132">
            <v>7.8469829159999991</v>
          </cell>
          <cell r="L132">
            <v>2.3194104700000002</v>
          </cell>
          <cell r="M132">
            <v>0</v>
          </cell>
          <cell r="N132">
            <v>0</v>
          </cell>
          <cell r="O132">
            <v>0</v>
          </cell>
          <cell r="P132">
            <v>0</v>
          </cell>
          <cell r="Q132">
            <v>2.3194104700000002</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3.5419829100000002</v>
          </cell>
          <cell r="BH132">
            <v>0</v>
          </cell>
          <cell r="BI132">
            <v>0</v>
          </cell>
          <cell r="BJ132">
            <v>0</v>
          </cell>
          <cell r="BK132">
            <v>0</v>
          </cell>
          <cell r="BL132">
            <v>3.5419829100000002</v>
          </cell>
          <cell r="BM132">
            <v>0</v>
          </cell>
          <cell r="BN132">
            <v>0</v>
          </cell>
          <cell r="BO132">
            <v>0</v>
          </cell>
          <cell r="BP132">
            <v>0</v>
          </cell>
          <cell r="BQ132">
            <v>0</v>
          </cell>
          <cell r="BR132">
            <v>0</v>
          </cell>
          <cell r="BS132">
            <v>3.5419829100000002</v>
          </cell>
          <cell r="BT132">
            <v>0</v>
          </cell>
          <cell r="BU132">
            <v>0</v>
          </cell>
          <cell r="BV132">
            <v>0</v>
          </cell>
          <cell r="BW132">
            <v>0</v>
          </cell>
          <cell r="BX132">
            <v>3.5419829100000002</v>
          </cell>
          <cell r="BY132">
            <v>0</v>
          </cell>
          <cell r="BZ132">
            <v>0</v>
          </cell>
          <cell r="CA132">
            <v>0</v>
          </cell>
          <cell r="CB132">
            <v>0</v>
          </cell>
          <cell r="CC132">
            <v>0</v>
          </cell>
          <cell r="CD132">
            <v>0</v>
          </cell>
          <cell r="CE132">
            <v>0</v>
          </cell>
          <cell r="CF132">
            <v>0</v>
          </cell>
          <cell r="CG132">
            <v>0</v>
          </cell>
          <cell r="CH132">
            <v>0</v>
          </cell>
          <cell r="CI132">
            <v>0</v>
          </cell>
          <cell r="CJ132">
            <v>0</v>
          </cell>
          <cell r="CK132">
            <v>3.5419829100000002</v>
          </cell>
          <cell r="CL132">
            <v>0</v>
          </cell>
          <cell r="CM132">
            <v>0</v>
          </cell>
          <cell r="CN132">
            <v>0</v>
          </cell>
          <cell r="CO132">
            <v>0</v>
          </cell>
          <cell r="CP132">
            <v>3.5419829100000002</v>
          </cell>
          <cell r="CQ132" t="str">
            <v/>
          </cell>
          <cell r="CR132" t="str">
            <v/>
          </cell>
          <cell r="CS132" t="str">
            <v/>
          </cell>
          <cell r="CT132" t="str">
            <v/>
          </cell>
          <cell r="CU132">
            <v>0</v>
          </cell>
          <cell r="CX132">
            <v>10.25</v>
          </cell>
          <cell r="CY132">
            <v>10.25</v>
          </cell>
          <cell r="CZ132">
            <v>0</v>
          </cell>
          <cell r="DA132">
            <v>0</v>
          </cell>
          <cell r="DB132">
            <v>0</v>
          </cell>
          <cell r="DE132">
            <v>10.25</v>
          </cell>
          <cell r="DG132">
            <v>4.5410037299999999</v>
          </cell>
          <cell r="DH132">
            <v>4.5410037299999999</v>
          </cell>
          <cell r="DI132">
            <v>0</v>
          </cell>
          <cell r="DJ132">
            <v>0</v>
          </cell>
          <cell r="DK132">
            <v>0</v>
          </cell>
          <cell r="DL132">
            <v>0</v>
          </cell>
          <cell r="DM132">
            <v>0</v>
          </cell>
          <cell r="DN132">
            <v>0</v>
          </cell>
          <cell r="DS132">
            <v>0</v>
          </cell>
          <cell r="DT132">
            <v>0</v>
          </cell>
          <cell r="DU132">
            <v>0</v>
          </cell>
          <cell r="DV132">
            <v>0</v>
          </cell>
          <cell r="DW132">
            <v>0</v>
          </cell>
          <cell r="DX132" t="str">
            <v/>
          </cell>
          <cell r="DY132">
            <v>2</v>
          </cell>
          <cell r="DZ132" t="str">
            <v/>
          </cell>
          <cell r="EA132" t="str">
            <v/>
          </cell>
          <cell r="EB132" t="str">
            <v>2</v>
          </cell>
          <cell r="EC132">
            <v>4.5410037300000008</v>
          </cell>
          <cell r="ED132">
            <v>4.5410037300000008</v>
          </cell>
          <cell r="EE132">
            <v>0</v>
          </cell>
          <cell r="EF132">
            <v>0</v>
          </cell>
          <cell r="EG132">
            <v>0</v>
          </cell>
          <cell r="EH132">
            <v>0</v>
          </cell>
          <cell r="EI132">
            <v>0</v>
          </cell>
          <cell r="EJ132">
            <v>0</v>
          </cell>
          <cell r="EK132">
            <v>0</v>
          </cell>
          <cell r="EL132">
            <v>0</v>
          </cell>
          <cell r="EM132">
            <v>4.5410037300000008</v>
          </cell>
          <cell r="EN132">
            <v>4.5410037300000008</v>
          </cell>
          <cell r="EO132">
            <v>0</v>
          </cell>
          <cell r="EP132">
            <v>0</v>
          </cell>
          <cell r="EQ132">
            <v>0</v>
          </cell>
          <cell r="ER132">
            <v>4.5410037300000008</v>
          </cell>
          <cell r="ES132">
            <v>0</v>
          </cell>
          <cell r="ET132">
            <v>0</v>
          </cell>
          <cell r="EU132">
            <v>0</v>
          </cell>
          <cell r="EV132">
            <v>0</v>
          </cell>
          <cell r="EW132">
            <v>0</v>
          </cell>
          <cell r="EX132">
            <v>0</v>
          </cell>
          <cell r="EY132">
            <v>0</v>
          </cell>
          <cell r="EZ132">
            <v>0</v>
          </cell>
          <cell r="FA132">
            <v>0</v>
          </cell>
          <cell r="FB132">
            <v>4.5410037300000008</v>
          </cell>
          <cell r="FC132">
            <v>4.5410037300000008</v>
          </cell>
          <cell r="FD132">
            <v>0</v>
          </cell>
          <cell r="FE132">
            <v>0</v>
          </cell>
          <cell r="FF132">
            <v>0</v>
          </cell>
          <cell r="FG132" t="str">
            <v/>
          </cell>
          <cell r="FH132" t="str">
            <v/>
          </cell>
          <cell r="FI132" t="str">
            <v/>
          </cell>
          <cell r="FJ132" t="str">
            <v/>
          </cell>
          <cell r="FK132">
            <v>0</v>
          </cell>
          <cell r="FN132">
            <v>10.25</v>
          </cell>
          <cell r="FO132">
            <v>0</v>
          </cell>
          <cell r="FP132">
            <v>0</v>
          </cell>
          <cell r="FQ132">
            <v>0</v>
          </cell>
          <cell r="FR132">
            <v>0</v>
          </cell>
          <cell r="FS132">
            <v>0</v>
          </cell>
          <cell r="FT132">
            <v>0</v>
          </cell>
          <cell r="FU132">
            <v>0</v>
          </cell>
          <cell r="FV132">
            <v>1</v>
          </cell>
          <cell r="FW132">
            <v>0</v>
          </cell>
          <cell r="FX132">
            <v>1</v>
          </cell>
          <cell r="FZ132">
            <v>0</v>
          </cell>
          <cell r="GA132">
            <v>0</v>
          </cell>
          <cell r="GB132">
            <v>0</v>
          </cell>
          <cell r="GC132">
            <v>0</v>
          </cell>
          <cell r="GD132">
            <v>0</v>
          </cell>
          <cell r="GE132">
            <v>0</v>
          </cell>
          <cell r="GF132">
            <v>0</v>
          </cell>
          <cell r="GG132">
            <v>0</v>
          </cell>
          <cell r="GH132">
            <v>0</v>
          </cell>
          <cell r="GI132">
            <v>0</v>
          </cell>
          <cell r="GJ132">
            <v>0</v>
          </cell>
          <cell r="GK132">
            <v>0</v>
          </cell>
          <cell r="GL132">
            <v>0</v>
          </cell>
          <cell r="GM132">
            <v>0</v>
          </cell>
          <cell r="GN132">
            <v>0</v>
          </cell>
          <cell r="GO132">
            <v>0</v>
          </cell>
          <cell r="GP132">
            <v>0</v>
          </cell>
          <cell r="GQ132">
            <v>0</v>
          </cell>
          <cell r="GR132">
            <v>0</v>
          </cell>
          <cell r="GS132">
            <v>0</v>
          </cell>
          <cell r="GT132">
            <v>0</v>
          </cell>
          <cell r="GU132">
            <v>0</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0</v>
          </cell>
          <cell r="ID132">
            <v>0</v>
          </cell>
          <cell r="IE132">
            <v>0</v>
          </cell>
          <cell r="IF132">
            <v>0</v>
          </cell>
          <cell r="IG132">
            <v>0</v>
          </cell>
          <cell r="IH132">
            <v>0</v>
          </cell>
          <cell r="II132">
            <v>0</v>
          </cell>
          <cell r="IJ132">
            <v>0</v>
          </cell>
          <cell r="IK132">
            <v>0</v>
          </cell>
          <cell r="IL132">
            <v>0</v>
          </cell>
          <cell r="IM132">
            <v>0</v>
          </cell>
          <cell r="IN132">
            <v>0</v>
          </cell>
          <cell r="IO132">
            <v>0</v>
          </cell>
          <cell r="IP132">
            <v>0</v>
          </cell>
          <cell r="IQ132">
            <v>0</v>
          </cell>
          <cell r="IR132">
            <v>0</v>
          </cell>
          <cell r="IS132">
            <v>0</v>
          </cell>
          <cell r="IT132">
            <v>0</v>
          </cell>
          <cell r="IU132">
            <v>0</v>
          </cell>
          <cell r="IV132">
            <v>0</v>
          </cell>
          <cell r="IW132">
            <v>0</v>
          </cell>
          <cell r="IX132">
            <v>0</v>
          </cell>
          <cell r="IY132">
            <v>0</v>
          </cell>
          <cell r="IZ132">
            <v>0</v>
          </cell>
          <cell r="JA132">
            <v>0</v>
          </cell>
          <cell r="JB132">
            <v>0</v>
          </cell>
          <cell r="JC132">
            <v>0</v>
          </cell>
          <cell r="JD132">
            <v>0</v>
          </cell>
          <cell r="JE132">
            <v>0</v>
          </cell>
          <cell r="JF132">
            <v>0</v>
          </cell>
          <cell r="JG132">
            <v>0</v>
          </cell>
          <cell r="JH132">
            <v>0</v>
          </cell>
          <cell r="JI132">
            <v>0</v>
          </cell>
          <cell r="JJ132">
            <v>0</v>
          </cell>
          <cell r="JK132">
            <v>0</v>
          </cell>
          <cell r="JL132">
            <v>0</v>
          </cell>
          <cell r="JM132">
            <v>0</v>
          </cell>
          <cell r="JN132">
            <v>0</v>
          </cell>
          <cell r="JO132">
            <v>0</v>
          </cell>
          <cell r="JP132">
            <v>0</v>
          </cell>
          <cell r="JQ132">
            <v>0</v>
          </cell>
          <cell r="JR132">
            <v>0</v>
          </cell>
          <cell r="JS132">
            <v>0</v>
          </cell>
          <cell r="JT132">
            <v>0</v>
          </cell>
          <cell r="JU132">
            <v>0</v>
          </cell>
          <cell r="JV132">
            <v>0</v>
          </cell>
          <cell r="JW132">
            <v>0</v>
          </cell>
          <cell r="JX132">
            <v>0</v>
          </cell>
          <cell r="JY132">
            <v>0</v>
          </cell>
          <cell r="JZ132">
            <v>0</v>
          </cell>
          <cell r="KA132">
            <v>0</v>
          </cell>
          <cell r="KB132">
            <v>0</v>
          </cell>
          <cell r="KC132">
            <v>0</v>
          </cell>
          <cell r="KD132">
            <v>0</v>
          </cell>
          <cell r="KE132">
            <v>0</v>
          </cell>
          <cell r="KF132">
            <v>0</v>
          </cell>
          <cell r="KG132">
            <v>0</v>
          </cell>
          <cell r="KH132">
            <v>0</v>
          </cell>
          <cell r="KI132">
            <v>0</v>
          </cell>
          <cell r="KJ132">
            <v>0</v>
          </cell>
          <cell r="KK132">
            <v>0</v>
          </cell>
          <cell r="KL132">
            <v>0</v>
          </cell>
          <cell r="KM132">
            <v>0</v>
          </cell>
          <cell r="KN132">
            <v>0</v>
          </cell>
          <cell r="KO132">
            <v>0</v>
          </cell>
          <cell r="KP132">
            <v>0</v>
          </cell>
          <cell r="KQ132">
            <v>0</v>
          </cell>
          <cell r="KR132">
            <v>0</v>
          </cell>
          <cell r="KS132">
            <v>0</v>
          </cell>
          <cell r="KT132">
            <v>0</v>
          </cell>
          <cell r="KU132">
            <v>0</v>
          </cell>
          <cell r="KV132">
            <v>0</v>
          </cell>
          <cell r="KW132">
            <v>0</v>
          </cell>
          <cell r="KX132">
            <v>0</v>
          </cell>
          <cell r="KY132">
            <v>0</v>
          </cell>
          <cell r="KZ132">
            <v>0</v>
          </cell>
          <cell r="LA132">
            <v>0</v>
          </cell>
          <cell r="LB132">
            <v>0</v>
          </cell>
          <cell r="LC132">
            <v>0</v>
          </cell>
          <cell r="LD132">
            <v>0</v>
          </cell>
          <cell r="LE132">
            <v>0</v>
          </cell>
          <cell r="LF132">
            <v>0</v>
          </cell>
          <cell r="LG132">
            <v>0</v>
          </cell>
          <cell r="LH132">
            <v>0</v>
          </cell>
          <cell r="LI132">
            <v>0</v>
          </cell>
          <cell r="LJ132">
            <v>0</v>
          </cell>
          <cell r="LK132">
            <v>0</v>
          </cell>
          <cell r="LL132">
            <v>0</v>
          </cell>
          <cell r="LQ132">
            <v>0</v>
          </cell>
          <cell r="LR132">
            <v>0</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v>2020</v>
          </cell>
          <cell r="OM132">
            <v>2022</v>
          </cell>
          <cell r="ON132">
            <v>2022</v>
          </cell>
          <cell r="OO132">
            <v>2022</v>
          </cell>
          <cell r="OP132">
            <v>0</v>
          </cell>
          <cell r="OR132" t="str">
            <v>нд</v>
          </cell>
          <cell r="OT132">
            <v>12.300000005999999</v>
          </cell>
        </row>
        <row r="133">
          <cell r="A133" t="str">
            <v>K_Che329</v>
          </cell>
          <cell r="B133" t="str">
            <v>1.1.6</v>
          </cell>
          <cell r="C133" t="str">
            <v>Проведение предпроектного обследования и разработка проектно-сметной документации по реконструкции ВЛ-110кВ ПС Ищерская - ПС Затеречная (Л-124) (Двухцепка с Л-123 оп.№1-41,44-111) в рамках программы модернизации и повышения надежности электросетевого комплекса Чеченской Республики на 2020-2024 годы</v>
          </cell>
          <cell r="D133" t="str">
            <v>K_Che329</v>
          </cell>
          <cell r="E133">
            <v>13.679999989999999</v>
          </cell>
          <cell r="H133">
            <v>13.679999990000001</v>
          </cell>
          <cell r="J133">
            <v>12.448757129999999</v>
          </cell>
          <cell r="K133">
            <v>7.1812783399999987</v>
          </cell>
          <cell r="L133">
            <v>5.2674787900000002</v>
          </cell>
          <cell r="M133">
            <v>0</v>
          </cell>
          <cell r="N133">
            <v>0</v>
          </cell>
          <cell r="O133">
            <v>0</v>
          </cell>
          <cell r="P133">
            <v>0</v>
          </cell>
          <cell r="Q133">
            <v>5.2674787900000002</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7.1812783400000004</v>
          </cell>
          <cell r="BH133">
            <v>0</v>
          </cell>
          <cell r="BI133">
            <v>0</v>
          </cell>
          <cell r="BJ133">
            <v>0</v>
          </cell>
          <cell r="BK133">
            <v>0</v>
          </cell>
          <cell r="BL133">
            <v>7.1812783400000004</v>
          </cell>
          <cell r="BM133">
            <v>0</v>
          </cell>
          <cell r="BN133">
            <v>0</v>
          </cell>
          <cell r="BO133">
            <v>0</v>
          </cell>
          <cell r="BP133">
            <v>0</v>
          </cell>
          <cell r="BQ133">
            <v>0</v>
          </cell>
          <cell r="BR133">
            <v>0</v>
          </cell>
          <cell r="BS133">
            <v>7.1812783400000004</v>
          </cell>
          <cell r="BT133">
            <v>0</v>
          </cell>
          <cell r="BU133">
            <v>0</v>
          </cell>
          <cell r="BV133">
            <v>0</v>
          </cell>
          <cell r="BW133">
            <v>0</v>
          </cell>
          <cell r="BX133">
            <v>7.1812783400000004</v>
          </cell>
          <cell r="BY133">
            <v>0</v>
          </cell>
          <cell r="BZ133">
            <v>0</v>
          </cell>
          <cell r="CA133">
            <v>0</v>
          </cell>
          <cell r="CB133">
            <v>0</v>
          </cell>
          <cell r="CC133">
            <v>0</v>
          </cell>
          <cell r="CD133">
            <v>0</v>
          </cell>
          <cell r="CE133">
            <v>0</v>
          </cell>
          <cell r="CF133">
            <v>0</v>
          </cell>
          <cell r="CG133">
            <v>0</v>
          </cell>
          <cell r="CH133">
            <v>0</v>
          </cell>
          <cell r="CI133">
            <v>0</v>
          </cell>
          <cell r="CJ133">
            <v>0</v>
          </cell>
          <cell r="CK133">
            <v>7.1812783400000004</v>
          </cell>
          <cell r="CL133">
            <v>0</v>
          </cell>
          <cell r="CM133">
            <v>0</v>
          </cell>
          <cell r="CN133">
            <v>0</v>
          </cell>
          <cell r="CO133">
            <v>0</v>
          </cell>
          <cell r="CP133">
            <v>7.1812783400000004</v>
          </cell>
          <cell r="CQ133" t="str">
            <v/>
          </cell>
          <cell r="CR133" t="str">
            <v/>
          </cell>
          <cell r="CS133" t="str">
            <v/>
          </cell>
          <cell r="CT133" t="str">
            <v/>
          </cell>
          <cell r="CU133">
            <v>0</v>
          </cell>
          <cell r="CX133">
            <v>11.399999999999999</v>
          </cell>
          <cell r="CY133">
            <v>11.399999999999999</v>
          </cell>
          <cell r="CZ133">
            <v>0</v>
          </cell>
          <cell r="DA133">
            <v>0</v>
          </cell>
          <cell r="DB133">
            <v>0</v>
          </cell>
          <cell r="DE133">
            <v>11.4</v>
          </cell>
          <cell r="DG133">
            <v>4.5999395999999981</v>
          </cell>
          <cell r="DH133">
            <v>3.0683055699999979</v>
          </cell>
          <cell r="DI133">
            <v>1.53163403</v>
          </cell>
          <cell r="DJ133">
            <v>1.53163403</v>
          </cell>
          <cell r="DK133">
            <v>0</v>
          </cell>
          <cell r="DL133">
            <v>0</v>
          </cell>
          <cell r="DM133">
            <v>0</v>
          </cell>
          <cell r="DN133">
            <v>0</v>
          </cell>
          <cell r="DS133">
            <v>0</v>
          </cell>
          <cell r="DT133">
            <v>0</v>
          </cell>
          <cell r="DU133">
            <v>0</v>
          </cell>
          <cell r="DV133">
            <v>0</v>
          </cell>
          <cell r="DW133">
            <v>0</v>
          </cell>
          <cell r="DX133" t="str">
            <v/>
          </cell>
          <cell r="DY133">
            <v>2</v>
          </cell>
          <cell r="DZ133" t="str">
            <v/>
          </cell>
          <cell r="EA133" t="str">
            <v/>
          </cell>
          <cell r="EB133" t="str">
            <v>2</v>
          </cell>
          <cell r="EC133">
            <v>3.0683055699999997</v>
          </cell>
          <cell r="ED133">
            <v>3.0683055699999997</v>
          </cell>
          <cell r="EE133">
            <v>0</v>
          </cell>
          <cell r="EF133">
            <v>0</v>
          </cell>
          <cell r="EG133">
            <v>0</v>
          </cell>
          <cell r="EH133">
            <v>0</v>
          </cell>
          <cell r="EI133">
            <v>0</v>
          </cell>
          <cell r="EJ133">
            <v>0</v>
          </cell>
          <cell r="EK133">
            <v>0</v>
          </cell>
          <cell r="EL133">
            <v>0</v>
          </cell>
          <cell r="EM133">
            <v>3.0683055699999997</v>
          </cell>
          <cell r="EN133">
            <v>3.0683055699999997</v>
          </cell>
          <cell r="EO133">
            <v>0</v>
          </cell>
          <cell r="EP133">
            <v>0</v>
          </cell>
          <cell r="EQ133">
            <v>0</v>
          </cell>
          <cell r="ER133">
            <v>3.0683055699999997</v>
          </cell>
          <cell r="ES133">
            <v>0</v>
          </cell>
          <cell r="ET133">
            <v>0</v>
          </cell>
          <cell r="EU133">
            <v>0</v>
          </cell>
          <cell r="EV133">
            <v>0</v>
          </cell>
          <cell r="EW133">
            <v>0</v>
          </cell>
          <cell r="EX133">
            <v>0</v>
          </cell>
          <cell r="EY133">
            <v>0</v>
          </cell>
          <cell r="EZ133">
            <v>0</v>
          </cell>
          <cell r="FA133">
            <v>0</v>
          </cell>
          <cell r="FB133">
            <v>3.0683055699999997</v>
          </cell>
          <cell r="FC133">
            <v>3.0683055699999997</v>
          </cell>
          <cell r="FD133">
            <v>0</v>
          </cell>
          <cell r="FE133">
            <v>0</v>
          </cell>
          <cell r="FF133">
            <v>0</v>
          </cell>
          <cell r="FG133" t="str">
            <v/>
          </cell>
          <cell r="FH133" t="str">
            <v/>
          </cell>
          <cell r="FI133" t="str">
            <v/>
          </cell>
          <cell r="FJ133" t="str">
            <v/>
          </cell>
          <cell r="FK133">
            <v>0</v>
          </cell>
          <cell r="FN133">
            <v>11.399999999999999</v>
          </cell>
          <cell r="FO133">
            <v>0</v>
          </cell>
          <cell r="FP133">
            <v>0</v>
          </cell>
          <cell r="FQ133">
            <v>0</v>
          </cell>
          <cell r="FR133">
            <v>0</v>
          </cell>
          <cell r="FS133">
            <v>0</v>
          </cell>
          <cell r="FT133">
            <v>0</v>
          </cell>
          <cell r="FU133">
            <v>0</v>
          </cell>
          <cell r="FV133">
            <v>1</v>
          </cell>
          <cell r="FW133">
            <v>0</v>
          </cell>
          <cell r="FX133">
            <v>1</v>
          </cell>
          <cell r="FZ133">
            <v>0</v>
          </cell>
          <cell r="GA133">
            <v>0</v>
          </cell>
          <cell r="GB133">
            <v>0</v>
          </cell>
          <cell r="GC133">
            <v>0</v>
          </cell>
          <cell r="GD133">
            <v>0</v>
          </cell>
          <cell r="GE133">
            <v>0</v>
          </cell>
          <cell r="GF133">
            <v>0</v>
          </cell>
          <cell r="GG133">
            <v>0</v>
          </cell>
          <cell r="GH133">
            <v>0</v>
          </cell>
          <cell r="GI133">
            <v>0</v>
          </cell>
          <cell r="GJ133">
            <v>0</v>
          </cell>
          <cell r="GK133">
            <v>0</v>
          </cell>
          <cell r="GL133">
            <v>0</v>
          </cell>
          <cell r="GM133">
            <v>0</v>
          </cell>
          <cell r="GN133">
            <v>0</v>
          </cell>
          <cell r="GO133">
            <v>0</v>
          </cell>
          <cell r="GP133">
            <v>0</v>
          </cell>
          <cell r="GQ133">
            <v>0</v>
          </cell>
          <cell r="GR133">
            <v>0</v>
          </cell>
          <cell r="GS133">
            <v>0</v>
          </cell>
          <cell r="GT133">
            <v>0</v>
          </cell>
          <cell r="GU133">
            <v>0</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0</v>
          </cell>
          <cell r="ID133">
            <v>0</v>
          </cell>
          <cell r="IE133">
            <v>0</v>
          </cell>
          <cell r="IF133">
            <v>0</v>
          </cell>
          <cell r="IG133">
            <v>0</v>
          </cell>
          <cell r="IH133">
            <v>0</v>
          </cell>
          <cell r="II133">
            <v>0</v>
          </cell>
          <cell r="IJ133">
            <v>0</v>
          </cell>
          <cell r="IK133">
            <v>0</v>
          </cell>
          <cell r="IL133">
            <v>0</v>
          </cell>
          <cell r="IM133">
            <v>0</v>
          </cell>
          <cell r="IN133">
            <v>0</v>
          </cell>
          <cell r="IO133">
            <v>0</v>
          </cell>
          <cell r="IP133">
            <v>0</v>
          </cell>
          <cell r="IQ133">
            <v>0</v>
          </cell>
          <cell r="IR133">
            <v>0</v>
          </cell>
          <cell r="IS133">
            <v>0</v>
          </cell>
          <cell r="IT133">
            <v>0</v>
          </cell>
          <cell r="IU133">
            <v>0</v>
          </cell>
          <cell r="IV133">
            <v>0</v>
          </cell>
          <cell r="IW133">
            <v>0</v>
          </cell>
          <cell r="IX133">
            <v>0</v>
          </cell>
          <cell r="IY133">
            <v>0</v>
          </cell>
          <cell r="IZ133">
            <v>0</v>
          </cell>
          <cell r="JA133">
            <v>0</v>
          </cell>
          <cell r="JB133">
            <v>0</v>
          </cell>
          <cell r="JC133">
            <v>0</v>
          </cell>
          <cell r="JD133">
            <v>0</v>
          </cell>
          <cell r="JE133">
            <v>0</v>
          </cell>
          <cell r="JF133">
            <v>0</v>
          </cell>
          <cell r="JG133">
            <v>0</v>
          </cell>
          <cell r="JH133">
            <v>0</v>
          </cell>
          <cell r="JI133">
            <v>0</v>
          </cell>
          <cell r="JJ133">
            <v>0</v>
          </cell>
          <cell r="JK133">
            <v>0</v>
          </cell>
          <cell r="JL133">
            <v>0</v>
          </cell>
          <cell r="JM133">
            <v>0</v>
          </cell>
          <cell r="JN133">
            <v>0</v>
          </cell>
          <cell r="JO133">
            <v>0</v>
          </cell>
          <cell r="JP133">
            <v>0</v>
          </cell>
          <cell r="JQ133">
            <v>0</v>
          </cell>
          <cell r="JR133">
            <v>0</v>
          </cell>
          <cell r="JS133">
            <v>0</v>
          </cell>
          <cell r="JT133">
            <v>0</v>
          </cell>
          <cell r="JU133">
            <v>0</v>
          </cell>
          <cell r="JV133">
            <v>0</v>
          </cell>
          <cell r="JW133">
            <v>0</v>
          </cell>
          <cell r="JX133">
            <v>0</v>
          </cell>
          <cell r="JY133">
            <v>0</v>
          </cell>
          <cell r="JZ133">
            <v>0</v>
          </cell>
          <cell r="KA133">
            <v>0</v>
          </cell>
          <cell r="KB133">
            <v>0</v>
          </cell>
          <cell r="KC133">
            <v>0</v>
          </cell>
          <cell r="KD133">
            <v>0</v>
          </cell>
          <cell r="KE133">
            <v>0</v>
          </cell>
          <cell r="KF133">
            <v>0</v>
          </cell>
          <cell r="KG133">
            <v>0</v>
          </cell>
          <cell r="KH133">
            <v>0</v>
          </cell>
          <cell r="KI133">
            <v>0</v>
          </cell>
          <cell r="KJ133">
            <v>0</v>
          </cell>
          <cell r="KK133">
            <v>0</v>
          </cell>
          <cell r="KL133">
            <v>0</v>
          </cell>
          <cell r="KM133">
            <v>0</v>
          </cell>
          <cell r="KN133">
            <v>0</v>
          </cell>
          <cell r="KO133">
            <v>0</v>
          </cell>
          <cell r="KP133">
            <v>0</v>
          </cell>
          <cell r="KQ133">
            <v>0</v>
          </cell>
          <cell r="KR133">
            <v>0</v>
          </cell>
          <cell r="KS133">
            <v>0</v>
          </cell>
          <cell r="KT133">
            <v>0</v>
          </cell>
          <cell r="KU133">
            <v>0</v>
          </cell>
          <cell r="KV133">
            <v>0</v>
          </cell>
          <cell r="KW133">
            <v>0</v>
          </cell>
          <cell r="KX133">
            <v>0</v>
          </cell>
          <cell r="KY133">
            <v>0</v>
          </cell>
          <cell r="KZ133">
            <v>0</v>
          </cell>
          <cell r="LA133">
            <v>0</v>
          </cell>
          <cell r="LB133">
            <v>0</v>
          </cell>
          <cell r="LC133">
            <v>0</v>
          </cell>
          <cell r="LD133">
            <v>0</v>
          </cell>
          <cell r="LE133">
            <v>0</v>
          </cell>
          <cell r="LF133">
            <v>0</v>
          </cell>
          <cell r="LG133">
            <v>0</v>
          </cell>
          <cell r="LH133">
            <v>0</v>
          </cell>
          <cell r="LI133">
            <v>0</v>
          </cell>
          <cell r="LJ133">
            <v>0</v>
          </cell>
          <cell r="LK133">
            <v>0</v>
          </cell>
          <cell r="LL133">
            <v>0</v>
          </cell>
          <cell r="LQ133">
            <v>0</v>
          </cell>
          <cell r="LR133">
            <v>0</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v>2020</v>
          </cell>
          <cell r="OM133">
            <v>2022</v>
          </cell>
          <cell r="ON133">
            <v>2022</v>
          </cell>
          <cell r="OO133">
            <v>2022</v>
          </cell>
          <cell r="OP133">
            <v>0</v>
          </cell>
          <cell r="OR133" t="str">
            <v>нд</v>
          </cell>
          <cell r="OT133">
            <v>13.679999989999999</v>
          </cell>
        </row>
        <row r="134">
          <cell r="A134" t="str">
            <v>K_Che330</v>
          </cell>
          <cell r="B134" t="str">
            <v>1.1.6</v>
          </cell>
          <cell r="C134" t="str">
            <v>Проведение предпроектного обследования и разработка проектно-сметной документации по реконструкции ВЛ 35 кВ ПС Ойсунгур - ПС Саясан (Л-48) в рамках программы модернизации и повышения надежности электросетевого комплекса Чеченской Республики на 2020-2024 годы</v>
          </cell>
          <cell r="D134" t="str">
            <v>K_Che330</v>
          </cell>
          <cell r="E134">
            <v>8.9499960020000007</v>
          </cell>
          <cell r="H134">
            <v>8.9499960000000005</v>
          </cell>
          <cell r="J134">
            <v>8.2490963920000002</v>
          </cell>
          <cell r="K134">
            <v>5.3962899919999998</v>
          </cell>
          <cell r="L134">
            <v>2.8528064000000004</v>
          </cell>
          <cell r="M134">
            <v>0</v>
          </cell>
          <cell r="N134">
            <v>0</v>
          </cell>
          <cell r="O134">
            <v>0</v>
          </cell>
          <cell r="P134">
            <v>0</v>
          </cell>
          <cell r="Q134">
            <v>2.8528064000000004</v>
          </cell>
          <cell r="R134">
            <v>2.6061091089837642</v>
          </cell>
          <cell r="S134">
            <v>0</v>
          </cell>
          <cell r="T134">
            <v>0</v>
          </cell>
          <cell r="U134">
            <v>0</v>
          </cell>
          <cell r="V134">
            <v>0</v>
          </cell>
          <cell r="W134">
            <v>2.6061091089837642</v>
          </cell>
          <cell r="X134">
            <v>2.6061091089837642</v>
          </cell>
          <cell r="Y134">
            <v>0</v>
          </cell>
          <cell r="Z134">
            <v>0</v>
          </cell>
          <cell r="AA134">
            <v>0</v>
          </cell>
          <cell r="AB134">
            <v>0</v>
          </cell>
          <cell r="AC134">
            <v>2.6061091089837642</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v>1</v>
          </cell>
          <cell r="BC134" t="str">
            <v/>
          </cell>
          <cell r="BD134" t="str">
            <v/>
          </cell>
          <cell r="BE134" t="str">
            <v/>
          </cell>
          <cell r="BF134" t="str">
            <v>1</v>
          </cell>
          <cell r="BG134">
            <v>5.3962899899999996</v>
          </cell>
          <cell r="BH134">
            <v>0</v>
          </cell>
          <cell r="BI134">
            <v>0</v>
          </cell>
          <cell r="BJ134">
            <v>0</v>
          </cell>
          <cell r="BK134">
            <v>0</v>
          </cell>
          <cell r="BL134">
            <v>5.3962899899999996</v>
          </cell>
          <cell r="BM134">
            <v>0</v>
          </cell>
          <cell r="BN134">
            <v>0</v>
          </cell>
          <cell r="BO134">
            <v>0</v>
          </cell>
          <cell r="BP134">
            <v>0</v>
          </cell>
          <cell r="BQ134">
            <v>0</v>
          </cell>
          <cell r="BR134">
            <v>0</v>
          </cell>
          <cell r="BS134">
            <v>5.3962899899999996</v>
          </cell>
          <cell r="BT134">
            <v>0</v>
          </cell>
          <cell r="BU134">
            <v>0</v>
          </cell>
          <cell r="BV134">
            <v>0</v>
          </cell>
          <cell r="BW134">
            <v>0</v>
          </cell>
          <cell r="BX134">
            <v>5.3962899899999996</v>
          </cell>
          <cell r="BY134">
            <v>0</v>
          </cell>
          <cell r="BZ134">
            <v>0</v>
          </cell>
          <cell r="CA134">
            <v>0</v>
          </cell>
          <cell r="CB134">
            <v>0</v>
          </cell>
          <cell r="CC134">
            <v>0</v>
          </cell>
          <cell r="CD134">
            <v>0</v>
          </cell>
          <cell r="CE134">
            <v>0</v>
          </cell>
          <cell r="CF134">
            <v>0</v>
          </cell>
          <cell r="CG134">
            <v>0</v>
          </cell>
          <cell r="CH134">
            <v>0</v>
          </cell>
          <cell r="CI134">
            <v>0</v>
          </cell>
          <cell r="CJ134">
            <v>0</v>
          </cell>
          <cell r="CK134">
            <v>5.3962899899999996</v>
          </cell>
          <cell r="CL134">
            <v>0</v>
          </cell>
          <cell r="CM134">
            <v>0</v>
          </cell>
          <cell r="CN134">
            <v>0</v>
          </cell>
          <cell r="CO134">
            <v>0</v>
          </cell>
          <cell r="CP134">
            <v>5.3962899899999996</v>
          </cell>
          <cell r="CQ134" t="str">
            <v/>
          </cell>
          <cell r="CR134" t="str">
            <v/>
          </cell>
          <cell r="CS134" t="str">
            <v/>
          </cell>
          <cell r="CT134" t="str">
            <v/>
          </cell>
          <cell r="CU134">
            <v>0</v>
          </cell>
          <cell r="CX134">
            <v>7.4583300000000001</v>
          </cell>
          <cell r="CY134">
            <v>7.4583300000000001</v>
          </cell>
          <cell r="CZ134">
            <v>0</v>
          </cell>
          <cell r="DA134">
            <v>0</v>
          </cell>
          <cell r="DB134">
            <v>0</v>
          </cell>
          <cell r="DE134">
            <v>7.4583300000000001</v>
          </cell>
          <cell r="DG134">
            <v>4.8923089100000006</v>
          </cell>
          <cell r="DH134">
            <v>2.9022966600000002</v>
          </cell>
          <cell r="DI134">
            <v>1.9900122499999999</v>
          </cell>
          <cell r="DJ134">
            <v>1.9900122499999999</v>
          </cell>
          <cell r="DK134">
            <v>0</v>
          </cell>
          <cell r="DL134">
            <v>0</v>
          </cell>
          <cell r="DM134">
            <v>0</v>
          </cell>
          <cell r="DN134">
            <v>0</v>
          </cell>
          <cell r="DS134">
            <v>0</v>
          </cell>
          <cell r="DT134">
            <v>0</v>
          </cell>
          <cell r="DU134">
            <v>0</v>
          </cell>
          <cell r="DV134">
            <v>0</v>
          </cell>
          <cell r="DW134">
            <v>0</v>
          </cell>
          <cell r="DX134" t="str">
            <v/>
          </cell>
          <cell r="DY134">
            <v>2</v>
          </cell>
          <cell r="DZ134" t="str">
            <v/>
          </cell>
          <cell r="EA134" t="str">
            <v/>
          </cell>
          <cell r="EB134" t="str">
            <v>2</v>
          </cell>
          <cell r="EC134">
            <v>2.9022966600000002</v>
          </cell>
          <cell r="ED134">
            <v>2.9022966600000002</v>
          </cell>
          <cell r="EE134">
            <v>0</v>
          </cell>
          <cell r="EF134">
            <v>0</v>
          </cell>
          <cell r="EG134">
            <v>0</v>
          </cell>
          <cell r="EH134">
            <v>0</v>
          </cell>
          <cell r="EI134">
            <v>0</v>
          </cell>
          <cell r="EJ134">
            <v>0</v>
          </cell>
          <cell r="EK134">
            <v>0</v>
          </cell>
          <cell r="EL134">
            <v>0</v>
          </cell>
          <cell r="EM134">
            <v>2.9022966600000002</v>
          </cell>
          <cell r="EN134">
            <v>2.9022966600000002</v>
          </cell>
          <cell r="EO134">
            <v>0</v>
          </cell>
          <cell r="EP134">
            <v>0</v>
          </cell>
          <cell r="EQ134">
            <v>0</v>
          </cell>
          <cell r="ER134">
            <v>2.9022966600000002</v>
          </cell>
          <cell r="ES134">
            <v>0</v>
          </cell>
          <cell r="ET134">
            <v>0</v>
          </cell>
          <cell r="EU134">
            <v>0</v>
          </cell>
          <cell r="EV134">
            <v>0</v>
          </cell>
          <cell r="EW134">
            <v>0</v>
          </cell>
          <cell r="EX134">
            <v>0</v>
          </cell>
          <cell r="EY134">
            <v>0</v>
          </cell>
          <cell r="EZ134">
            <v>0</v>
          </cell>
          <cell r="FA134">
            <v>0</v>
          </cell>
          <cell r="FB134">
            <v>2.9022966600000002</v>
          </cell>
          <cell r="FC134">
            <v>2.9022966600000002</v>
          </cell>
          <cell r="FD134">
            <v>0</v>
          </cell>
          <cell r="FE134">
            <v>0</v>
          </cell>
          <cell r="FF134">
            <v>0</v>
          </cell>
          <cell r="FG134" t="str">
            <v/>
          </cell>
          <cell r="FH134" t="str">
            <v/>
          </cell>
          <cell r="FI134" t="str">
            <v/>
          </cell>
          <cell r="FJ134" t="str">
            <v/>
          </cell>
          <cell r="FK134">
            <v>0</v>
          </cell>
          <cell r="FN134">
            <v>7.4583300000000001</v>
          </cell>
          <cell r="FO134">
            <v>0</v>
          </cell>
          <cell r="FP134">
            <v>0</v>
          </cell>
          <cell r="FQ134">
            <v>0</v>
          </cell>
          <cell r="FR134">
            <v>0</v>
          </cell>
          <cell r="FS134">
            <v>0</v>
          </cell>
          <cell r="FT134">
            <v>0</v>
          </cell>
          <cell r="FU134">
            <v>0</v>
          </cell>
          <cell r="FV134">
            <v>1</v>
          </cell>
          <cell r="FW134">
            <v>0</v>
          </cell>
          <cell r="FX134">
            <v>1</v>
          </cell>
          <cell r="FZ134">
            <v>0</v>
          </cell>
          <cell r="GA134">
            <v>0</v>
          </cell>
          <cell r="GB134">
            <v>0</v>
          </cell>
          <cell r="GC134">
            <v>0</v>
          </cell>
          <cell r="GD134">
            <v>0</v>
          </cell>
          <cell r="GE134">
            <v>0</v>
          </cell>
          <cell r="GF134">
            <v>0</v>
          </cell>
          <cell r="GG134">
            <v>0</v>
          </cell>
          <cell r="GH134">
            <v>0</v>
          </cell>
          <cell r="GI134">
            <v>0</v>
          </cell>
          <cell r="GJ134">
            <v>0</v>
          </cell>
          <cell r="GK134">
            <v>0</v>
          </cell>
          <cell r="GL134">
            <v>0</v>
          </cell>
          <cell r="GM134">
            <v>0</v>
          </cell>
          <cell r="GN134">
            <v>0</v>
          </cell>
          <cell r="GO134">
            <v>0</v>
          </cell>
          <cell r="GP134">
            <v>0</v>
          </cell>
          <cell r="GQ134">
            <v>0</v>
          </cell>
          <cell r="GR134">
            <v>0</v>
          </cell>
          <cell r="GS134">
            <v>0</v>
          </cell>
          <cell r="GT134">
            <v>0</v>
          </cell>
          <cell r="GU134">
            <v>0</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0</v>
          </cell>
          <cell r="ID134">
            <v>0</v>
          </cell>
          <cell r="IE134">
            <v>0</v>
          </cell>
          <cell r="IF134">
            <v>0</v>
          </cell>
          <cell r="IG134">
            <v>0</v>
          </cell>
          <cell r="IH134">
            <v>0</v>
          </cell>
          <cell r="II134">
            <v>0</v>
          </cell>
          <cell r="IJ134">
            <v>0</v>
          </cell>
          <cell r="IK134">
            <v>0</v>
          </cell>
          <cell r="IL134">
            <v>0</v>
          </cell>
          <cell r="IM134">
            <v>0</v>
          </cell>
          <cell r="IN134">
            <v>0</v>
          </cell>
          <cell r="IO134">
            <v>0</v>
          </cell>
          <cell r="IP134">
            <v>0</v>
          </cell>
          <cell r="IQ134">
            <v>0</v>
          </cell>
          <cell r="IR134">
            <v>0</v>
          </cell>
          <cell r="IS134">
            <v>0</v>
          </cell>
          <cell r="IT134">
            <v>0</v>
          </cell>
          <cell r="IU134">
            <v>0</v>
          </cell>
          <cell r="IV134">
            <v>0</v>
          </cell>
          <cell r="IW134">
            <v>0</v>
          </cell>
          <cell r="IX134">
            <v>0</v>
          </cell>
          <cell r="IY134">
            <v>0</v>
          </cell>
          <cell r="IZ134">
            <v>0</v>
          </cell>
          <cell r="JA134">
            <v>0</v>
          </cell>
          <cell r="JB134">
            <v>0</v>
          </cell>
          <cell r="JC134">
            <v>0</v>
          </cell>
          <cell r="JD134">
            <v>0</v>
          </cell>
          <cell r="JE134">
            <v>0</v>
          </cell>
          <cell r="JF134">
            <v>0</v>
          </cell>
          <cell r="JG134">
            <v>0</v>
          </cell>
          <cell r="JH134">
            <v>0</v>
          </cell>
          <cell r="JI134">
            <v>0</v>
          </cell>
          <cell r="JJ134">
            <v>0</v>
          </cell>
          <cell r="JK134">
            <v>0</v>
          </cell>
          <cell r="JL134">
            <v>0</v>
          </cell>
          <cell r="JM134">
            <v>0</v>
          </cell>
          <cell r="JN134">
            <v>0</v>
          </cell>
          <cell r="JO134">
            <v>0</v>
          </cell>
          <cell r="JP134">
            <v>0</v>
          </cell>
          <cell r="JQ134">
            <v>0</v>
          </cell>
          <cell r="JR134">
            <v>0</v>
          </cell>
          <cell r="JS134">
            <v>0</v>
          </cell>
          <cell r="JT134">
            <v>0</v>
          </cell>
          <cell r="JU134">
            <v>0</v>
          </cell>
          <cell r="JV134">
            <v>0</v>
          </cell>
          <cell r="JW134">
            <v>0</v>
          </cell>
          <cell r="JX134">
            <v>0</v>
          </cell>
          <cell r="JY134">
            <v>0</v>
          </cell>
          <cell r="JZ134">
            <v>0</v>
          </cell>
          <cell r="KA134">
            <v>0</v>
          </cell>
          <cell r="KB134">
            <v>0</v>
          </cell>
          <cell r="KC134">
            <v>0</v>
          </cell>
          <cell r="KD134">
            <v>0</v>
          </cell>
          <cell r="KE134">
            <v>0</v>
          </cell>
          <cell r="KF134">
            <v>0</v>
          </cell>
          <cell r="KG134">
            <v>0</v>
          </cell>
          <cell r="KH134">
            <v>0</v>
          </cell>
          <cell r="KI134">
            <v>0</v>
          </cell>
          <cell r="KJ134">
            <v>0</v>
          </cell>
          <cell r="KK134">
            <v>0</v>
          </cell>
          <cell r="KL134">
            <v>0</v>
          </cell>
          <cell r="KM134">
            <v>0</v>
          </cell>
          <cell r="KN134">
            <v>0</v>
          </cell>
          <cell r="KO134">
            <v>0</v>
          </cell>
          <cell r="KP134">
            <v>0</v>
          </cell>
          <cell r="KQ134">
            <v>0</v>
          </cell>
          <cell r="KR134">
            <v>0</v>
          </cell>
          <cell r="KS134">
            <v>0</v>
          </cell>
          <cell r="KT134">
            <v>0</v>
          </cell>
          <cell r="KU134">
            <v>0</v>
          </cell>
          <cell r="KV134">
            <v>0</v>
          </cell>
          <cell r="KW134">
            <v>0</v>
          </cell>
          <cell r="KX134">
            <v>0</v>
          </cell>
          <cell r="KY134">
            <v>0</v>
          </cell>
          <cell r="KZ134">
            <v>0</v>
          </cell>
          <cell r="LA134">
            <v>0</v>
          </cell>
          <cell r="LB134">
            <v>0</v>
          </cell>
          <cell r="LC134">
            <v>0</v>
          </cell>
          <cell r="LD134">
            <v>0</v>
          </cell>
          <cell r="LE134">
            <v>0</v>
          </cell>
          <cell r="LF134">
            <v>0</v>
          </cell>
          <cell r="LG134">
            <v>0</v>
          </cell>
          <cell r="LH134">
            <v>0</v>
          </cell>
          <cell r="LI134">
            <v>0</v>
          </cell>
          <cell r="LJ134">
            <v>0</v>
          </cell>
          <cell r="LK134">
            <v>0</v>
          </cell>
          <cell r="LL134">
            <v>0</v>
          </cell>
          <cell r="LQ134">
            <v>0</v>
          </cell>
          <cell r="LR134">
            <v>0</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v>2020</v>
          </cell>
          <cell r="OM134">
            <v>2022</v>
          </cell>
          <cell r="ON134">
            <v>2023</v>
          </cell>
          <cell r="OO134">
            <v>2023</v>
          </cell>
          <cell r="OP134" t="str">
            <v>п</v>
          </cell>
          <cell r="OR134" t="str">
            <v>нд</v>
          </cell>
          <cell r="OT134">
            <v>8.9499960020000007</v>
          </cell>
        </row>
        <row r="135">
          <cell r="A135" t="str">
            <v>K_Che332</v>
          </cell>
          <cell r="B135" t="str">
            <v>1.1.6</v>
          </cell>
          <cell r="C135" t="str">
            <v>Проведение предпроектного обследования и разработка проектно-сметной документации по реконструкции ВЛ 35 кВ ПС Ойсунгур-Курчалой (Л-452) в рамках программы модернизации и повышения надежности электросетевого комплекса Чеченской Республики на 2020-2024 годы</v>
          </cell>
          <cell r="D135" t="str">
            <v>K_Che332</v>
          </cell>
          <cell r="E135">
            <v>9.0699960019999999</v>
          </cell>
          <cell r="H135">
            <v>9.0699959999999997</v>
          </cell>
          <cell r="J135">
            <v>8.0943942520000007</v>
          </cell>
          <cell r="K135">
            <v>5.3205804719999996</v>
          </cell>
          <cell r="L135">
            <v>2.7738137800000002</v>
          </cell>
          <cell r="M135">
            <v>0</v>
          </cell>
          <cell r="N135">
            <v>0</v>
          </cell>
          <cell r="O135">
            <v>0</v>
          </cell>
          <cell r="P135">
            <v>0</v>
          </cell>
          <cell r="Q135">
            <v>2.7738137800000002</v>
          </cell>
          <cell r="R135">
            <v>3.9904254275216013</v>
          </cell>
          <cell r="S135">
            <v>0</v>
          </cell>
          <cell r="T135">
            <v>0</v>
          </cell>
          <cell r="U135">
            <v>0</v>
          </cell>
          <cell r="V135">
            <v>0</v>
          </cell>
          <cell r="W135">
            <v>3.9904254275216013</v>
          </cell>
          <cell r="X135">
            <v>3.9904254275216013</v>
          </cell>
          <cell r="Y135">
            <v>0</v>
          </cell>
          <cell r="Z135">
            <v>0</v>
          </cell>
          <cell r="AA135">
            <v>0</v>
          </cell>
          <cell r="AB135">
            <v>0</v>
          </cell>
          <cell r="AC135">
            <v>3.9904254275216013</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v>1</v>
          </cell>
          <cell r="BC135" t="str">
            <v/>
          </cell>
          <cell r="BD135" t="str">
            <v/>
          </cell>
          <cell r="BE135" t="str">
            <v/>
          </cell>
          <cell r="BF135" t="str">
            <v>1</v>
          </cell>
          <cell r="BG135">
            <v>5.3205804700000003</v>
          </cell>
          <cell r="BH135">
            <v>0</v>
          </cell>
          <cell r="BI135">
            <v>0</v>
          </cell>
          <cell r="BJ135">
            <v>0</v>
          </cell>
          <cell r="BK135">
            <v>0</v>
          </cell>
          <cell r="BL135">
            <v>5.3205804700000003</v>
          </cell>
          <cell r="BM135">
            <v>0</v>
          </cell>
          <cell r="BN135">
            <v>0</v>
          </cell>
          <cell r="BO135">
            <v>0</v>
          </cell>
          <cell r="BP135">
            <v>0</v>
          </cell>
          <cell r="BQ135">
            <v>0</v>
          </cell>
          <cell r="BR135">
            <v>0</v>
          </cell>
          <cell r="BS135">
            <v>5.3205804700000003</v>
          </cell>
          <cell r="BT135">
            <v>0</v>
          </cell>
          <cell r="BU135">
            <v>0</v>
          </cell>
          <cell r="BV135">
            <v>0</v>
          </cell>
          <cell r="BW135">
            <v>0</v>
          </cell>
          <cell r="BX135">
            <v>5.3205804700000003</v>
          </cell>
          <cell r="BY135">
            <v>0</v>
          </cell>
          <cell r="BZ135">
            <v>0</v>
          </cell>
          <cell r="CA135">
            <v>0</v>
          </cell>
          <cell r="CB135">
            <v>0</v>
          </cell>
          <cell r="CC135">
            <v>0</v>
          </cell>
          <cell r="CD135">
            <v>0</v>
          </cell>
          <cell r="CE135">
            <v>0</v>
          </cell>
          <cell r="CF135">
            <v>0</v>
          </cell>
          <cell r="CG135">
            <v>0</v>
          </cell>
          <cell r="CH135">
            <v>0</v>
          </cell>
          <cell r="CI135">
            <v>0</v>
          </cell>
          <cell r="CJ135">
            <v>0</v>
          </cell>
          <cell r="CK135">
            <v>5.3205804700000003</v>
          </cell>
          <cell r="CL135">
            <v>0</v>
          </cell>
          <cell r="CM135">
            <v>0</v>
          </cell>
          <cell r="CN135">
            <v>0</v>
          </cell>
          <cell r="CO135">
            <v>0</v>
          </cell>
          <cell r="CP135">
            <v>5.3205804700000003</v>
          </cell>
          <cell r="CQ135" t="str">
            <v/>
          </cell>
          <cell r="CR135" t="str">
            <v/>
          </cell>
          <cell r="CS135" t="str">
            <v/>
          </cell>
          <cell r="CT135" t="str">
            <v/>
          </cell>
          <cell r="CU135">
            <v>0</v>
          </cell>
          <cell r="CX135">
            <v>7.5583299999999998</v>
          </cell>
          <cell r="CY135">
            <v>7.5583299999999998</v>
          </cell>
          <cell r="CZ135">
            <v>0</v>
          </cell>
          <cell r="DA135">
            <v>0</v>
          </cell>
          <cell r="DB135">
            <v>0</v>
          </cell>
          <cell r="DE135">
            <v>7.5583299999999998</v>
          </cell>
          <cell r="DG135">
            <v>5.1867449599999995</v>
          </cell>
          <cell r="DH135">
            <v>2.7513870099999993</v>
          </cell>
          <cell r="DI135">
            <v>2.4353579500000002</v>
          </cell>
          <cell r="DJ135">
            <v>2.4353579500000002</v>
          </cell>
          <cell r="DK135">
            <v>0</v>
          </cell>
          <cell r="DL135">
            <v>0</v>
          </cell>
          <cell r="DM135">
            <v>0</v>
          </cell>
          <cell r="DN135">
            <v>0</v>
          </cell>
          <cell r="DS135">
            <v>0</v>
          </cell>
          <cell r="DT135">
            <v>0</v>
          </cell>
          <cell r="DU135">
            <v>0</v>
          </cell>
          <cell r="DV135">
            <v>0</v>
          </cell>
          <cell r="DW135">
            <v>0</v>
          </cell>
          <cell r="DX135" t="str">
            <v/>
          </cell>
          <cell r="DY135">
            <v>2</v>
          </cell>
          <cell r="DZ135" t="str">
            <v/>
          </cell>
          <cell r="EA135" t="str">
            <v/>
          </cell>
          <cell r="EB135" t="str">
            <v>2</v>
          </cell>
          <cell r="EC135">
            <v>2.7513870099999997</v>
          </cell>
          <cell r="ED135">
            <v>2.7513870099999997</v>
          </cell>
          <cell r="EE135">
            <v>0</v>
          </cell>
          <cell r="EF135">
            <v>0</v>
          </cell>
          <cell r="EG135">
            <v>0</v>
          </cell>
          <cell r="EH135">
            <v>0</v>
          </cell>
          <cell r="EI135">
            <v>0</v>
          </cell>
          <cell r="EJ135">
            <v>0</v>
          </cell>
          <cell r="EK135">
            <v>0</v>
          </cell>
          <cell r="EL135">
            <v>0</v>
          </cell>
          <cell r="EM135">
            <v>2.7513870099999997</v>
          </cell>
          <cell r="EN135">
            <v>2.7513870099999997</v>
          </cell>
          <cell r="EO135">
            <v>0</v>
          </cell>
          <cell r="EP135">
            <v>0</v>
          </cell>
          <cell r="EQ135">
            <v>0</v>
          </cell>
          <cell r="ER135">
            <v>2.7513870099999997</v>
          </cell>
          <cell r="ES135">
            <v>0</v>
          </cell>
          <cell r="ET135">
            <v>0</v>
          </cell>
          <cell r="EU135">
            <v>0</v>
          </cell>
          <cell r="EV135">
            <v>0</v>
          </cell>
          <cell r="EW135">
            <v>0</v>
          </cell>
          <cell r="EX135">
            <v>0</v>
          </cell>
          <cell r="EY135">
            <v>0</v>
          </cell>
          <cell r="EZ135">
            <v>0</v>
          </cell>
          <cell r="FA135">
            <v>0</v>
          </cell>
          <cell r="FB135">
            <v>2.7513870099999997</v>
          </cell>
          <cell r="FC135">
            <v>2.7513870099999997</v>
          </cell>
          <cell r="FD135">
            <v>0</v>
          </cell>
          <cell r="FE135">
            <v>0</v>
          </cell>
          <cell r="FF135">
            <v>0</v>
          </cell>
          <cell r="FG135" t="str">
            <v/>
          </cell>
          <cell r="FH135" t="str">
            <v/>
          </cell>
          <cell r="FI135" t="str">
            <v/>
          </cell>
          <cell r="FJ135" t="str">
            <v/>
          </cell>
          <cell r="FK135">
            <v>0</v>
          </cell>
          <cell r="FN135">
            <v>7.5583299999999998</v>
          </cell>
          <cell r="FO135">
            <v>0</v>
          </cell>
          <cell r="FP135">
            <v>0</v>
          </cell>
          <cell r="FQ135">
            <v>0</v>
          </cell>
          <cell r="FR135">
            <v>0</v>
          </cell>
          <cell r="FS135">
            <v>0</v>
          </cell>
          <cell r="FT135">
            <v>0</v>
          </cell>
          <cell r="FU135">
            <v>0</v>
          </cell>
          <cell r="FV135">
            <v>1</v>
          </cell>
          <cell r="FW135">
            <v>0</v>
          </cell>
          <cell r="FX135">
            <v>1</v>
          </cell>
          <cell r="FZ135">
            <v>0</v>
          </cell>
          <cell r="GA135">
            <v>0</v>
          </cell>
          <cell r="GB135">
            <v>0</v>
          </cell>
          <cell r="GC135">
            <v>0</v>
          </cell>
          <cell r="GD135">
            <v>0</v>
          </cell>
          <cell r="GE135">
            <v>0</v>
          </cell>
          <cell r="GF135">
            <v>0</v>
          </cell>
          <cell r="GG135">
            <v>0</v>
          </cell>
          <cell r="GH135">
            <v>0</v>
          </cell>
          <cell r="GI135">
            <v>0</v>
          </cell>
          <cell r="GJ135">
            <v>0</v>
          </cell>
          <cell r="GK135">
            <v>0</v>
          </cell>
          <cell r="GL135">
            <v>0</v>
          </cell>
          <cell r="GM135">
            <v>0</v>
          </cell>
          <cell r="GN135">
            <v>0</v>
          </cell>
          <cell r="GO135">
            <v>0</v>
          </cell>
          <cell r="GP135">
            <v>0</v>
          </cell>
          <cell r="GQ135">
            <v>0</v>
          </cell>
          <cell r="GR135">
            <v>0</v>
          </cell>
          <cell r="GS135">
            <v>0</v>
          </cell>
          <cell r="GT135">
            <v>0</v>
          </cell>
          <cell r="GU135">
            <v>0</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0</v>
          </cell>
          <cell r="ID135">
            <v>0</v>
          </cell>
          <cell r="IE135">
            <v>0</v>
          </cell>
          <cell r="IF135">
            <v>0</v>
          </cell>
          <cell r="IG135">
            <v>0</v>
          </cell>
          <cell r="IH135">
            <v>0</v>
          </cell>
          <cell r="II135">
            <v>0</v>
          </cell>
          <cell r="IJ135">
            <v>0</v>
          </cell>
          <cell r="IK135">
            <v>0</v>
          </cell>
          <cell r="IL135">
            <v>0</v>
          </cell>
          <cell r="IM135">
            <v>0</v>
          </cell>
          <cell r="IN135">
            <v>0</v>
          </cell>
          <cell r="IO135">
            <v>0</v>
          </cell>
          <cell r="IP135">
            <v>0</v>
          </cell>
          <cell r="IQ135">
            <v>0</v>
          </cell>
          <cell r="IR135">
            <v>0</v>
          </cell>
          <cell r="IS135">
            <v>0</v>
          </cell>
          <cell r="IT135">
            <v>0</v>
          </cell>
          <cell r="IU135">
            <v>0</v>
          </cell>
          <cell r="IV135">
            <v>0</v>
          </cell>
          <cell r="IW135">
            <v>0</v>
          </cell>
          <cell r="IX135">
            <v>0</v>
          </cell>
          <cell r="IY135">
            <v>0</v>
          </cell>
          <cell r="IZ135">
            <v>0</v>
          </cell>
          <cell r="JA135">
            <v>0</v>
          </cell>
          <cell r="JB135">
            <v>0</v>
          </cell>
          <cell r="JC135">
            <v>0</v>
          </cell>
          <cell r="JD135">
            <v>0</v>
          </cell>
          <cell r="JE135">
            <v>0</v>
          </cell>
          <cell r="JF135">
            <v>0</v>
          </cell>
          <cell r="JG135">
            <v>0</v>
          </cell>
          <cell r="JH135">
            <v>0</v>
          </cell>
          <cell r="JI135">
            <v>0</v>
          </cell>
          <cell r="JJ135">
            <v>0</v>
          </cell>
          <cell r="JK135">
            <v>0</v>
          </cell>
          <cell r="JL135">
            <v>0</v>
          </cell>
          <cell r="JM135">
            <v>0</v>
          </cell>
          <cell r="JN135">
            <v>0</v>
          </cell>
          <cell r="JO135">
            <v>0</v>
          </cell>
          <cell r="JP135">
            <v>0</v>
          </cell>
          <cell r="JQ135">
            <v>0</v>
          </cell>
          <cell r="JR135">
            <v>0</v>
          </cell>
          <cell r="JS135">
            <v>0</v>
          </cell>
          <cell r="JT135">
            <v>0</v>
          </cell>
          <cell r="JU135">
            <v>0</v>
          </cell>
          <cell r="JV135">
            <v>0</v>
          </cell>
          <cell r="JW135">
            <v>0</v>
          </cell>
          <cell r="JX135">
            <v>0</v>
          </cell>
          <cell r="JY135">
            <v>0</v>
          </cell>
          <cell r="JZ135">
            <v>0</v>
          </cell>
          <cell r="KA135">
            <v>0</v>
          </cell>
          <cell r="KB135">
            <v>0</v>
          </cell>
          <cell r="KC135">
            <v>0</v>
          </cell>
          <cell r="KD135">
            <v>0</v>
          </cell>
          <cell r="KE135">
            <v>0</v>
          </cell>
          <cell r="KF135">
            <v>0</v>
          </cell>
          <cell r="KG135">
            <v>0</v>
          </cell>
          <cell r="KH135">
            <v>0</v>
          </cell>
          <cell r="KI135">
            <v>0</v>
          </cell>
          <cell r="KJ135">
            <v>0</v>
          </cell>
          <cell r="KK135">
            <v>0</v>
          </cell>
          <cell r="KL135">
            <v>0</v>
          </cell>
          <cell r="KM135">
            <v>0</v>
          </cell>
          <cell r="KN135">
            <v>0</v>
          </cell>
          <cell r="KO135">
            <v>0</v>
          </cell>
          <cell r="KP135">
            <v>0</v>
          </cell>
          <cell r="KQ135">
            <v>0</v>
          </cell>
          <cell r="KR135">
            <v>0</v>
          </cell>
          <cell r="KS135">
            <v>0</v>
          </cell>
          <cell r="KT135">
            <v>0</v>
          </cell>
          <cell r="KU135">
            <v>0</v>
          </cell>
          <cell r="KV135">
            <v>0</v>
          </cell>
          <cell r="KW135">
            <v>0</v>
          </cell>
          <cell r="KX135">
            <v>0</v>
          </cell>
          <cell r="KY135">
            <v>0</v>
          </cell>
          <cell r="KZ135">
            <v>0</v>
          </cell>
          <cell r="LA135">
            <v>0</v>
          </cell>
          <cell r="LB135">
            <v>0</v>
          </cell>
          <cell r="LC135">
            <v>0</v>
          </cell>
          <cell r="LD135">
            <v>0</v>
          </cell>
          <cell r="LE135">
            <v>0</v>
          </cell>
          <cell r="LF135">
            <v>0</v>
          </cell>
          <cell r="LG135">
            <v>0</v>
          </cell>
          <cell r="LH135">
            <v>0</v>
          </cell>
          <cell r="LI135">
            <v>0</v>
          </cell>
          <cell r="LJ135">
            <v>0</v>
          </cell>
          <cell r="LK135">
            <v>0</v>
          </cell>
          <cell r="LL135">
            <v>0</v>
          </cell>
          <cell r="LQ135">
            <v>0</v>
          </cell>
          <cell r="LR135">
            <v>0</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v>2020</v>
          </cell>
          <cell r="OM135">
            <v>2022</v>
          </cell>
          <cell r="ON135">
            <v>2023</v>
          </cell>
          <cell r="OO135">
            <v>2023</v>
          </cell>
          <cell r="OP135" t="str">
            <v>п</v>
          </cell>
          <cell r="OR135" t="str">
            <v>нд</v>
          </cell>
          <cell r="OT135">
            <v>9.0699960019999999</v>
          </cell>
        </row>
        <row r="136">
          <cell r="A136" t="str">
            <v>K_Che333</v>
          </cell>
          <cell r="B136" t="str">
            <v>1.1.6</v>
          </cell>
          <cell r="C136" t="str">
            <v>Проведение предпроектного обследования и разработка проектно-сметной документации по реконструкции ВЛ 35 кВ ПС Ойсунгур - Бачи-Юрт (Л-51) в рамках программы модернизации и повышения надежности электросетевого комплекса Чеченской Республики на 2020-2024 годы</v>
          </cell>
          <cell r="D136" t="str">
            <v>K_Che333</v>
          </cell>
          <cell r="E136">
            <v>8.0700000060000008</v>
          </cell>
          <cell r="H136">
            <v>8.07</v>
          </cell>
          <cell r="J136">
            <v>7.4362326660000004</v>
          </cell>
          <cell r="K136">
            <v>5.0450137260000005</v>
          </cell>
          <cell r="L136">
            <v>2.3912189399999999</v>
          </cell>
          <cell r="M136">
            <v>0</v>
          </cell>
          <cell r="N136">
            <v>0</v>
          </cell>
          <cell r="O136">
            <v>0</v>
          </cell>
          <cell r="P136">
            <v>0</v>
          </cell>
          <cell r="Q136">
            <v>2.3912189399999999</v>
          </cell>
          <cell r="R136">
            <v>3.8022924634254158</v>
          </cell>
          <cell r="S136">
            <v>0</v>
          </cell>
          <cell r="T136">
            <v>0</v>
          </cell>
          <cell r="U136">
            <v>0</v>
          </cell>
          <cell r="V136">
            <v>0</v>
          </cell>
          <cell r="W136">
            <v>3.8022924634254158</v>
          </cell>
          <cell r="X136">
            <v>3.8022924634254158</v>
          </cell>
          <cell r="Y136">
            <v>0</v>
          </cell>
          <cell r="Z136">
            <v>0</v>
          </cell>
          <cell r="AA136">
            <v>0</v>
          </cell>
          <cell r="AB136">
            <v>0</v>
          </cell>
          <cell r="AC136">
            <v>3.8022924634254158</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v>1</v>
          </cell>
          <cell r="BC136" t="str">
            <v/>
          </cell>
          <cell r="BD136" t="str">
            <v/>
          </cell>
          <cell r="BE136" t="str">
            <v/>
          </cell>
          <cell r="BF136" t="str">
            <v>1</v>
          </cell>
          <cell r="BG136">
            <v>5.04501372</v>
          </cell>
          <cell r="BH136">
            <v>0</v>
          </cell>
          <cell r="BI136">
            <v>0</v>
          </cell>
          <cell r="BJ136">
            <v>0</v>
          </cell>
          <cell r="BK136">
            <v>0</v>
          </cell>
          <cell r="BL136">
            <v>5.04501372</v>
          </cell>
          <cell r="BM136">
            <v>0</v>
          </cell>
          <cell r="BN136">
            <v>0</v>
          </cell>
          <cell r="BO136">
            <v>0</v>
          </cell>
          <cell r="BP136">
            <v>0</v>
          </cell>
          <cell r="BQ136">
            <v>0</v>
          </cell>
          <cell r="BR136">
            <v>0</v>
          </cell>
          <cell r="BS136">
            <v>5.04501372</v>
          </cell>
          <cell r="BT136">
            <v>0</v>
          </cell>
          <cell r="BU136">
            <v>0</v>
          </cell>
          <cell r="BV136">
            <v>0</v>
          </cell>
          <cell r="BW136">
            <v>0</v>
          </cell>
          <cell r="BX136">
            <v>5.04501372</v>
          </cell>
          <cell r="BY136">
            <v>0</v>
          </cell>
          <cell r="BZ136">
            <v>0</v>
          </cell>
          <cell r="CA136">
            <v>0</v>
          </cell>
          <cell r="CB136">
            <v>0</v>
          </cell>
          <cell r="CC136">
            <v>0</v>
          </cell>
          <cell r="CD136">
            <v>0</v>
          </cell>
          <cell r="CE136">
            <v>0</v>
          </cell>
          <cell r="CF136">
            <v>0</v>
          </cell>
          <cell r="CG136">
            <v>0</v>
          </cell>
          <cell r="CH136">
            <v>0</v>
          </cell>
          <cell r="CI136">
            <v>0</v>
          </cell>
          <cell r="CJ136">
            <v>0</v>
          </cell>
          <cell r="CK136">
            <v>5.04501372</v>
          </cell>
          <cell r="CL136">
            <v>0</v>
          </cell>
          <cell r="CM136">
            <v>0</v>
          </cell>
          <cell r="CN136">
            <v>0</v>
          </cell>
          <cell r="CO136">
            <v>0</v>
          </cell>
          <cell r="CP136">
            <v>5.04501372</v>
          </cell>
          <cell r="CQ136" t="str">
            <v/>
          </cell>
          <cell r="CR136" t="str">
            <v/>
          </cell>
          <cell r="CS136" t="str">
            <v/>
          </cell>
          <cell r="CT136" t="str">
            <v/>
          </cell>
          <cell r="CU136">
            <v>0</v>
          </cell>
          <cell r="CX136">
            <v>6.7249999999999996</v>
          </cell>
          <cell r="CY136">
            <v>6.7249999999999996</v>
          </cell>
          <cell r="CZ136">
            <v>0</v>
          </cell>
          <cell r="DA136">
            <v>0</v>
          </cell>
          <cell r="DB136">
            <v>0</v>
          </cell>
          <cell r="DE136">
            <v>6.7249999999999996</v>
          </cell>
          <cell r="DG136">
            <v>4.8907733799999997</v>
          </cell>
          <cell r="DH136">
            <v>2.8468124699999997</v>
          </cell>
          <cell r="DI136">
            <v>2.04396091</v>
          </cell>
          <cell r="DJ136">
            <v>2.04396091</v>
          </cell>
          <cell r="DK136">
            <v>0</v>
          </cell>
          <cell r="DL136">
            <v>0</v>
          </cell>
          <cell r="DM136">
            <v>0</v>
          </cell>
          <cell r="DN136">
            <v>0</v>
          </cell>
          <cell r="DS136">
            <v>0</v>
          </cell>
          <cell r="DT136">
            <v>0</v>
          </cell>
          <cell r="DU136">
            <v>0</v>
          </cell>
          <cell r="DV136">
            <v>0</v>
          </cell>
          <cell r="DW136">
            <v>0</v>
          </cell>
          <cell r="DX136" t="str">
            <v/>
          </cell>
          <cell r="DY136">
            <v>2</v>
          </cell>
          <cell r="DZ136" t="str">
            <v/>
          </cell>
          <cell r="EA136" t="str">
            <v/>
          </cell>
          <cell r="EB136" t="str">
            <v>2</v>
          </cell>
          <cell r="EC136">
            <v>2.8468124700000002</v>
          </cell>
          <cell r="ED136">
            <v>2.8468124700000002</v>
          </cell>
          <cell r="EE136">
            <v>0</v>
          </cell>
          <cell r="EF136">
            <v>0</v>
          </cell>
          <cell r="EG136">
            <v>0</v>
          </cell>
          <cell r="EH136">
            <v>0</v>
          </cell>
          <cell r="EI136">
            <v>0</v>
          </cell>
          <cell r="EJ136">
            <v>0</v>
          </cell>
          <cell r="EK136">
            <v>0</v>
          </cell>
          <cell r="EL136">
            <v>0</v>
          </cell>
          <cell r="EM136">
            <v>2.8468124700000002</v>
          </cell>
          <cell r="EN136">
            <v>2.8468124700000002</v>
          </cell>
          <cell r="EO136">
            <v>0</v>
          </cell>
          <cell r="EP136">
            <v>0</v>
          </cell>
          <cell r="EQ136">
            <v>0</v>
          </cell>
          <cell r="ER136">
            <v>2.8468124700000002</v>
          </cell>
          <cell r="ES136">
            <v>0</v>
          </cell>
          <cell r="ET136">
            <v>0</v>
          </cell>
          <cell r="EU136">
            <v>0</v>
          </cell>
          <cell r="EV136">
            <v>0</v>
          </cell>
          <cell r="EW136">
            <v>0</v>
          </cell>
          <cell r="EX136">
            <v>0</v>
          </cell>
          <cell r="EY136">
            <v>0</v>
          </cell>
          <cell r="EZ136">
            <v>0</v>
          </cell>
          <cell r="FA136">
            <v>0</v>
          </cell>
          <cell r="FB136">
            <v>2.8468124700000002</v>
          </cell>
          <cell r="FC136">
            <v>2.8468124700000002</v>
          </cell>
          <cell r="FD136">
            <v>0</v>
          </cell>
          <cell r="FE136">
            <v>0</v>
          </cell>
          <cell r="FF136">
            <v>0</v>
          </cell>
          <cell r="FG136" t="str">
            <v/>
          </cell>
          <cell r="FH136" t="str">
            <v/>
          </cell>
          <cell r="FI136" t="str">
            <v/>
          </cell>
          <cell r="FJ136" t="str">
            <v/>
          </cell>
          <cell r="FK136">
            <v>0</v>
          </cell>
          <cell r="FN136">
            <v>6.7249999999999996</v>
          </cell>
          <cell r="FO136">
            <v>0</v>
          </cell>
          <cell r="FP136">
            <v>0</v>
          </cell>
          <cell r="FQ136">
            <v>0</v>
          </cell>
          <cell r="FR136">
            <v>0</v>
          </cell>
          <cell r="FS136">
            <v>0</v>
          </cell>
          <cell r="FT136">
            <v>0</v>
          </cell>
          <cell r="FU136">
            <v>0</v>
          </cell>
          <cell r="FV136">
            <v>1</v>
          </cell>
          <cell r="FW136">
            <v>0</v>
          </cell>
          <cell r="FX136">
            <v>1</v>
          </cell>
          <cell r="FZ136">
            <v>0</v>
          </cell>
          <cell r="GA136">
            <v>0</v>
          </cell>
          <cell r="GB136">
            <v>0</v>
          </cell>
          <cell r="GC136">
            <v>0</v>
          </cell>
          <cell r="GD136">
            <v>0</v>
          </cell>
          <cell r="GE136">
            <v>0</v>
          </cell>
          <cell r="GF136">
            <v>0</v>
          </cell>
          <cell r="GG136">
            <v>0</v>
          </cell>
          <cell r="GH136">
            <v>0</v>
          </cell>
          <cell r="GI136">
            <v>0</v>
          </cell>
          <cell r="GJ136">
            <v>0</v>
          </cell>
          <cell r="GK136">
            <v>0</v>
          </cell>
          <cell r="GL136">
            <v>0</v>
          </cell>
          <cell r="GM136">
            <v>0</v>
          </cell>
          <cell r="GN136">
            <v>0</v>
          </cell>
          <cell r="GO136">
            <v>0</v>
          </cell>
          <cell r="GP136">
            <v>0</v>
          </cell>
          <cell r="GQ136">
            <v>0</v>
          </cell>
          <cell r="GR136">
            <v>0</v>
          </cell>
          <cell r="GS136">
            <v>0</v>
          </cell>
          <cell r="GT136">
            <v>0</v>
          </cell>
          <cell r="GU136">
            <v>0</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0</v>
          </cell>
          <cell r="ID136">
            <v>0</v>
          </cell>
          <cell r="IE136">
            <v>0</v>
          </cell>
          <cell r="IF136">
            <v>0</v>
          </cell>
          <cell r="IG136">
            <v>0</v>
          </cell>
          <cell r="IH136">
            <v>0</v>
          </cell>
          <cell r="II136">
            <v>0</v>
          </cell>
          <cell r="IJ136">
            <v>0</v>
          </cell>
          <cell r="IK136">
            <v>0</v>
          </cell>
          <cell r="IL136">
            <v>0</v>
          </cell>
          <cell r="IM136">
            <v>0</v>
          </cell>
          <cell r="IN136">
            <v>0</v>
          </cell>
          <cell r="IO136">
            <v>0</v>
          </cell>
          <cell r="IP136">
            <v>0</v>
          </cell>
          <cell r="IQ136">
            <v>0</v>
          </cell>
          <cell r="IR136">
            <v>0</v>
          </cell>
          <cell r="IS136">
            <v>0</v>
          </cell>
          <cell r="IT136">
            <v>0</v>
          </cell>
          <cell r="IU136">
            <v>0</v>
          </cell>
          <cell r="IV136">
            <v>0</v>
          </cell>
          <cell r="IW136">
            <v>0</v>
          </cell>
          <cell r="IX136">
            <v>0</v>
          </cell>
          <cell r="IY136">
            <v>0</v>
          </cell>
          <cell r="IZ136">
            <v>0</v>
          </cell>
          <cell r="JA136">
            <v>0</v>
          </cell>
          <cell r="JB136">
            <v>0</v>
          </cell>
          <cell r="JC136">
            <v>0</v>
          </cell>
          <cell r="JD136">
            <v>0</v>
          </cell>
          <cell r="JE136">
            <v>0</v>
          </cell>
          <cell r="JF136">
            <v>0</v>
          </cell>
          <cell r="JG136">
            <v>0</v>
          </cell>
          <cell r="JH136">
            <v>0</v>
          </cell>
          <cell r="JI136">
            <v>0</v>
          </cell>
          <cell r="JJ136">
            <v>0</v>
          </cell>
          <cell r="JK136">
            <v>0</v>
          </cell>
          <cell r="JL136">
            <v>0</v>
          </cell>
          <cell r="JM136">
            <v>0</v>
          </cell>
          <cell r="JN136">
            <v>0</v>
          </cell>
          <cell r="JO136">
            <v>0</v>
          </cell>
          <cell r="JP136">
            <v>0</v>
          </cell>
          <cell r="JQ136">
            <v>0</v>
          </cell>
          <cell r="JR136">
            <v>0</v>
          </cell>
          <cell r="JS136">
            <v>0</v>
          </cell>
          <cell r="JT136">
            <v>0</v>
          </cell>
          <cell r="JU136">
            <v>0</v>
          </cell>
          <cell r="JV136">
            <v>0</v>
          </cell>
          <cell r="JW136">
            <v>0</v>
          </cell>
          <cell r="JX136">
            <v>0</v>
          </cell>
          <cell r="JY136">
            <v>0</v>
          </cell>
          <cell r="JZ136">
            <v>0</v>
          </cell>
          <cell r="KA136">
            <v>0</v>
          </cell>
          <cell r="KB136">
            <v>0</v>
          </cell>
          <cell r="KC136">
            <v>0</v>
          </cell>
          <cell r="KD136">
            <v>0</v>
          </cell>
          <cell r="KE136">
            <v>0</v>
          </cell>
          <cell r="KF136">
            <v>0</v>
          </cell>
          <cell r="KG136">
            <v>0</v>
          </cell>
          <cell r="KH136">
            <v>0</v>
          </cell>
          <cell r="KI136">
            <v>0</v>
          </cell>
          <cell r="KJ136">
            <v>0</v>
          </cell>
          <cell r="KK136">
            <v>0</v>
          </cell>
          <cell r="KL136">
            <v>0</v>
          </cell>
          <cell r="KM136">
            <v>0</v>
          </cell>
          <cell r="KN136">
            <v>0</v>
          </cell>
          <cell r="KO136">
            <v>0</v>
          </cell>
          <cell r="KP136">
            <v>0</v>
          </cell>
          <cell r="KQ136">
            <v>0</v>
          </cell>
          <cell r="KR136">
            <v>0</v>
          </cell>
          <cell r="KS136">
            <v>0</v>
          </cell>
          <cell r="KT136">
            <v>0</v>
          </cell>
          <cell r="KU136">
            <v>0</v>
          </cell>
          <cell r="KV136">
            <v>0</v>
          </cell>
          <cell r="KW136">
            <v>0</v>
          </cell>
          <cell r="KX136">
            <v>0</v>
          </cell>
          <cell r="KY136">
            <v>0</v>
          </cell>
          <cell r="KZ136">
            <v>0</v>
          </cell>
          <cell r="LA136">
            <v>0</v>
          </cell>
          <cell r="LB136">
            <v>0</v>
          </cell>
          <cell r="LC136">
            <v>0</v>
          </cell>
          <cell r="LD136">
            <v>0</v>
          </cell>
          <cell r="LE136">
            <v>0</v>
          </cell>
          <cell r="LF136">
            <v>0</v>
          </cell>
          <cell r="LG136">
            <v>0</v>
          </cell>
          <cell r="LH136">
            <v>0</v>
          </cell>
          <cell r="LI136">
            <v>0</v>
          </cell>
          <cell r="LJ136">
            <v>0</v>
          </cell>
          <cell r="LK136">
            <v>0</v>
          </cell>
          <cell r="LL136">
            <v>0</v>
          </cell>
          <cell r="LQ136">
            <v>0</v>
          </cell>
          <cell r="LR136">
            <v>0</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v>2020</v>
          </cell>
          <cell r="OM136">
            <v>2022</v>
          </cell>
          <cell r="ON136">
            <v>2023</v>
          </cell>
          <cell r="OO136">
            <v>2023</v>
          </cell>
          <cell r="OP136" t="str">
            <v>п</v>
          </cell>
          <cell r="OR136" t="str">
            <v>нд</v>
          </cell>
          <cell r="OT136">
            <v>8.0700000060000008</v>
          </cell>
        </row>
        <row r="137">
          <cell r="A137" t="str">
            <v>K_Che334</v>
          </cell>
          <cell r="B137" t="str">
            <v>1.1.6</v>
          </cell>
          <cell r="C137" t="str">
            <v>Проведение предпроектного обследования и разработка проектно-сметной документации по реконструкции ВЛ 35кВ ПС Саясан - ПС Ножай-Юрт (Л-444) с выносом из оползневой зоны в рамках программы модернизации и повышения надежности электросетевого комплекса Чеченской Республики на 2020-2024 годы</v>
          </cell>
          <cell r="D137" t="str">
            <v>K_Che334</v>
          </cell>
          <cell r="E137">
            <v>6.963768002000001</v>
          </cell>
          <cell r="H137">
            <v>6.963768</v>
          </cell>
          <cell r="J137">
            <v>6.6007464920000007</v>
          </cell>
          <cell r="K137">
            <v>3.8893070120000011</v>
          </cell>
          <cell r="L137">
            <v>2.7114394800000001</v>
          </cell>
          <cell r="M137">
            <v>0</v>
          </cell>
          <cell r="N137">
            <v>0</v>
          </cell>
          <cell r="O137">
            <v>0</v>
          </cell>
          <cell r="P137">
            <v>0</v>
          </cell>
          <cell r="Q137">
            <v>2.7114394800000001</v>
          </cell>
          <cell r="R137">
            <v>4.8587564311356033</v>
          </cell>
          <cell r="S137">
            <v>0</v>
          </cell>
          <cell r="T137">
            <v>0</v>
          </cell>
          <cell r="U137">
            <v>0</v>
          </cell>
          <cell r="V137">
            <v>0</v>
          </cell>
          <cell r="W137">
            <v>4.8587564311356033</v>
          </cell>
          <cell r="X137">
            <v>4.8587564311356033</v>
          </cell>
          <cell r="Y137">
            <v>0</v>
          </cell>
          <cell r="Z137">
            <v>0</v>
          </cell>
          <cell r="AA137">
            <v>0</v>
          </cell>
          <cell r="AB137">
            <v>0</v>
          </cell>
          <cell r="AC137">
            <v>4.8587564311356033</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v>1</v>
          </cell>
          <cell r="BC137" t="str">
            <v/>
          </cell>
          <cell r="BD137" t="str">
            <v/>
          </cell>
          <cell r="BE137" t="str">
            <v/>
          </cell>
          <cell r="BF137" t="str">
            <v>1</v>
          </cell>
          <cell r="BG137">
            <v>3.88930701</v>
          </cell>
          <cell r="BH137">
            <v>0</v>
          </cell>
          <cell r="BI137">
            <v>0</v>
          </cell>
          <cell r="BJ137">
            <v>0</v>
          </cell>
          <cell r="BK137">
            <v>0</v>
          </cell>
          <cell r="BL137">
            <v>3.88930701</v>
          </cell>
          <cell r="BM137">
            <v>0</v>
          </cell>
          <cell r="BN137">
            <v>0</v>
          </cell>
          <cell r="BO137">
            <v>0</v>
          </cell>
          <cell r="BP137">
            <v>0</v>
          </cell>
          <cell r="BQ137">
            <v>0</v>
          </cell>
          <cell r="BR137">
            <v>0</v>
          </cell>
          <cell r="BS137">
            <v>3.88930701</v>
          </cell>
          <cell r="BT137">
            <v>0</v>
          </cell>
          <cell r="BU137">
            <v>0</v>
          </cell>
          <cell r="BV137">
            <v>0</v>
          </cell>
          <cell r="BW137">
            <v>0</v>
          </cell>
          <cell r="BX137">
            <v>3.88930701</v>
          </cell>
          <cell r="BY137">
            <v>0</v>
          </cell>
          <cell r="BZ137">
            <v>0</v>
          </cell>
          <cell r="CA137">
            <v>0</v>
          </cell>
          <cell r="CB137">
            <v>0</v>
          </cell>
          <cell r="CC137">
            <v>0</v>
          </cell>
          <cell r="CD137">
            <v>0</v>
          </cell>
          <cell r="CE137">
            <v>0</v>
          </cell>
          <cell r="CF137">
            <v>0</v>
          </cell>
          <cell r="CG137">
            <v>0</v>
          </cell>
          <cell r="CH137">
            <v>0</v>
          </cell>
          <cell r="CI137">
            <v>0</v>
          </cell>
          <cell r="CJ137">
            <v>0</v>
          </cell>
          <cell r="CK137">
            <v>3.88930701</v>
          </cell>
          <cell r="CL137">
            <v>0</v>
          </cell>
          <cell r="CM137">
            <v>0</v>
          </cell>
          <cell r="CN137">
            <v>0</v>
          </cell>
          <cell r="CO137">
            <v>0</v>
          </cell>
          <cell r="CP137">
            <v>3.88930701</v>
          </cell>
          <cell r="CQ137" t="str">
            <v/>
          </cell>
          <cell r="CR137" t="str">
            <v/>
          </cell>
          <cell r="CS137" t="str">
            <v/>
          </cell>
          <cell r="CT137" t="str">
            <v/>
          </cell>
          <cell r="CU137">
            <v>0</v>
          </cell>
          <cell r="CX137">
            <v>5.80314</v>
          </cell>
          <cell r="CY137">
            <v>5.80314</v>
          </cell>
          <cell r="CZ137">
            <v>0</v>
          </cell>
          <cell r="DA137">
            <v>0</v>
          </cell>
          <cell r="DB137">
            <v>0</v>
          </cell>
          <cell r="DE137">
            <v>5.8031400000000009</v>
          </cell>
          <cell r="DG137">
            <v>3.01586876</v>
          </cell>
          <cell r="DH137">
            <v>1.8615233399999997</v>
          </cell>
          <cell r="DI137">
            <v>1.1543454200000001</v>
          </cell>
          <cell r="DJ137">
            <v>1.1543454200000001</v>
          </cell>
          <cell r="DK137">
            <v>0</v>
          </cell>
          <cell r="DL137">
            <v>0</v>
          </cell>
          <cell r="DM137">
            <v>0</v>
          </cell>
          <cell r="DN137">
            <v>0</v>
          </cell>
          <cell r="DS137">
            <v>0</v>
          </cell>
          <cell r="DT137">
            <v>0</v>
          </cell>
          <cell r="DU137">
            <v>0</v>
          </cell>
          <cell r="DV137">
            <v>0</v>
          </cell>
          <cell r="DW137">
            <v>0</v>
          </cell>
          <cell r="DX137" t="str">
            <v/>
          </cell>
          <cell r="DY137">
            <v>2</v>
          </cell>
          <cell r="DZ137" t="str">
            <v/>
          </cell>
          <cell r="EA137" t="str">
            <v/>
          </cell>
          <cell r="EB137" t="str">
            <v>2</v>
          </cell>
          <cell r="EC137">
            <v>1.8615233400000002</v>
          </cell>
          <cell r="ED137">
            <v>1.8615233400000002</v>
          </cell>
          <cell r="EE137">
            <v>0</v>
          </cell>
          <cell r="EF137">
            <v>0</v>
          </cell>
          <cell r="EG137">
            <v>0</v>
          </cell>
          <cell r="EH137">
            <v>0</v>
          </cell>
          <cell r="EI137">
            <v>0</v>
          </cell>
          <cell r="EJ137">
            <v>0</v>
          </cell>
          <cell r="EK137">
            <v>0</v>
          </cell>
          <cell r="EL137">
            <v>0</v>
          </cell>
          <cell r="EM137">
            <v>1.8615233400000002</v>
          </cell>
          <cell r="EN137">
            <v>1.8615233400000002</v>
          </cell>
          <cell r="EO137">
            <v>0</v>
          </cell>
          <cell r="EP137">
            <v>0</v>
          </cell>
          <cell r="EQ137">
            <v>0</v>
          </cell>
          <cell r="ER137">
            <v>1.8615233400000002</v>
          </cell>
          <cell r="ES137">
            <v>0</v>
          </cell>
          <cell r="ET137">
            <v>0</v>
          </cell>
          <cell r="EU137">
            <v>0</v>
          </cell>
          <cell r="EV137">
            <v>0</v>
          </cell>
          <cell r="EW137">
            <v>0</v>
          </cell>
          <cell r="EX137">
            <v>0</v>
          </cell>
          <cell r="EY137">
            <v>0</v>
          </cell>
          <cell r="EZ137">
            <v>0</v>
          </cell>
          <cell r="FA137">
            <v>0</v>
          </cell>
          <cell r="FB137">
            <v>1.8615233400000002</v>
          </cell>
          <cell r="FC137">
            <v>1.8615233400000002</v>
          </cell>
          <cell r="FD137">
            <v>0</v>
          </cell>
          <cell r="FE137">
            <v>0</v>
          </cell>
          <cell r="FF137">
            <v>0</v>
          </cell>
          <cell r="FG137" t="str">
            <v/>
          </cell>
          <cell r="FH137" t="str">
            <v/>
          </cell>
          <cell r="FI137" t="str">
            <v/>
          </cell>
          <cell r="FJ137" t="str">
            <v/>
          </cell>
          <cell r="FK137">
            <v>0</v>
          </cell>
          <cell r="FN137">
            <v>5.80314</v>
          </cell>
          <cell r="FO137">
            <v>0</v>
          </cell>
          <cell r="FP137">
            <v>0</v>
          </cell>
          <cell r="FQ137">
            <v>0</v>
          </cell>
          <cell r="FR137">
            <v>0</v>
          </cell>
          <cell r="FS137">
            <v>0</v>
          </cell>
          <cell r="FT137">
            <v>0</v>
          </cell>
          <cell r="FU137">
            <v>0</v>
          </cell>
          <cell r="FV137">
            <v>1</v>
          </cell>
          <cell r="FW137">
            <v>0</v>
          </cell>
          <cell r="FX137">
            <v>1</v>
          </cell>
          <cell r="FZ137">
            <v>0</v>
          </cell>
          <cell r="GA137">
            <v>0</v>
          </cell>
          <cell r="GB137">
            <v>0</v>
          </cell>
          <cell r="GC137">
            <v>0</v>
          </cell>
          <cell r="GD137">
            <v>0</v>
          </cell>
          <cell r="GE137">
            <v>0</v>
          </cell>
          <cell r="GF137">
            <v>0</v>
          </cell>
          <cell r="GG137">
            <v>0</v>
          </cell>
          <cell r="GH137">
            <v>0</v>
          </cell>
          <cell r="GI137">
            <v>0</v>
          </cell>
          <cell r="GJ137">
            <v>0</v>
          </cell>
          <cell r="GK137">
            <v>0</v>
          </cell>
          <cell r="GL137">
            <v>0</v>
          </cell>
          <cell r="GM137">
            <v>0</v>
          </cell>
          <cell r="GN137">
            <v>0</v>
          </cell>
          <cell r="GO137">
            <v>0</v>
          </cell>
          <cell r="GP137">
            <v>0</v>
          </cell>
          <cell r="GQ137">
            <v>0</v>
          </cell>
          <cell r="GR137">
            <v>0</v>
          </cell>
          <cell r="GS137">
            <v>0</v>
          </cell>
          <cell r="GT137">
            <v>0</v>
          </cell>
          <cell r="GU137">
            <v>0</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0</v>
          </cell>
          <cell r="ID137">
            <v>0</v>
          </cell>
          <cell r="IE137">
            <v>0</v>
          </cell>
          <cell r="IF137">
            <v>0</v>
          </cell>
          <cell r="IG137">
            <v>0</v>
          </cell>
          <cell r="IH137">
            <v>0</v>
          </cell>
          <cell r="II137">
            <v>0</v>
          </cell>
          <cell r="IJ137">
            <v>0</v>
          </cell>
          <cell r="IK137">
            <v>0</v>
          </cell>
          <cell r="IL137">
            <v>0</v>
          </cell>
          <cell r="IM137">
            <v>0</v>
          </cell>
          <cell r="IN137">
            <v>0</v>
          </cell>
          <cell r="IO137">
            <v>0</v>
          </cell>
          <cell r="IP137">
            <v>0</v>
          </cell>
          <cell r="IQ137">
            <v>0</v>
          </cell>
          <cell r="IR137">
            <v>0</v>
          </cell>
          <cell r="IS137">
            <v>0</v>
          </cell>
          <cell r="IT137">
            <v>0</v>
          </cell>
          <cell r="IU137">
            <v>0</v>
          </cell>
          <cell r="IV137">
            <v>0</v>
          </cell>
          <cell r="IW137">
            <v>0</v>
          </cell>
          <cell r="IX137">
            <v>0</v>
          </cell>
          <cell r="IY137">
            <v>0</v>
          </cell>
          <cell r="IZ137">
            <v>0</v>
          </cell>
          <cell r="JA137">
            <v>0</v>
          </cell>
          <cell r="JB137">
            <v>0</v>
          </cell>
          <cell r="JC137">
            <v>0</v>
          </cell>
          <cell r="JD137">
            <v>0</v>
          </cell>
          <cell r="JE137">
            <v>0</v>
          </cell>
          <cell r="JF137">
            <v>0</v>
          </cell>
          <cell r="JG137">
            <v>0</v>
          </cell>
          <cell r="JH137">
            <v>0</v>
          </cell>
          <cell r="JI137">
            <v>0</v>
          </cell>
          <cell r="JJ137">
            <v>0</v>
          </cell>
          <cell r="JK137">
            <v>0</v>
          </cell>
          <cell r="JL137">
            <v>0</v>
          </cell>
          <cell r="JM137">
            <v>0</v>
          </cell>
          <cell r="JN137">
            <v>0</v>
          </cell>
          <cell r="JO137">
            <v>0</v>
          </cell>
          <cell r="JP137">
            <v>0</v>
          </cell>
          <cell r="JQ137">
            <v>0</v>
          </cell>
          <cell r="JR137">
            <v>0</v>
          </cell>
          <cell r="JS137">
            <v>0</v>
          </cell>
          <cell r="JT137">
            <v>0</v>
          </cell>
          <cell r="JU137">
            <v>0</v>
          </cell>
          <cell r="JV137">
            <v>0</v>
          </cell>
          <cell r="JW137">
            <v>0</v>
          </cell>
          <cell r="JX137">
            <v>0</v>
          </cell>
          <cell r="JY137">
            <v>0</v>
          </cell>
          <cell r="JZ137">
            <v>0</v>
          </cell>
          <cell r="KA137">
            <v>0</v>
          </cell>
          <cell r="KB137">
            <v>0</v>
          </cell>
          <cell r="KC137">
            <v>0</v>
          </cell>
          <cell r="KD137">
            <v>0</v>
          </cell>
          <cell r="KE137">
            <v>0</v>
          </cell>
          <cell r="KF137">
            <v>0</v>
          </cell>
          <cell r="KG137">
            <v>0</v>
          </cell>
          <cell r="KH137">
            <v>0</v>
          </cell>
          <cell r="KI137">
            <v>0</v>
          </cell>
          <cell r="KJ137">
            <v>0</v>
          </cell>
          <cell r="KK137">
            <v>0</v>
          </cell>
          <cell r="KL137">
            <v>0</v>
          </cell>
          <cell r="KM137">
            <v>0</v>
          </cell>
          <cell r="KN137">
            <v>0</v>
          </cell>
          <cell r="KO137">
            <v>0</v>
          </cell>
          <cell r="KP137">
            <v>0</v>
          </cell>
          <cell r="KQ137">
            <v>0</v>
          </cell>
          <cell r="KR137">
            <v>0</v>
          </cell>
          <cell r="KS137">
            <v>0</v>
          </cell>
          <cell r="KT137">
            <v>0</v>
          </cell>
          <cell r="KU137">
            <v>0</v>
          </cell>
          <cell r="KV137">
            <v>0</v>
          </cell>
          <cell r="KW137">
            <v>0</v>
          </cell>
          <cell r="KX137">
            <v>0</v>
          </cell>
          <cell r="KY137">
            <v>0</v>
          </cell>
          <cell r="KZ137">
            <v>0</v>
          </cell>
          <cell r="LA137">
            <v>0</v>
          </cell>
          <cell r="LB137">
            <v>0</v>
          </cell>
          <cell r="LC137">
            <v>0</v>
          </cell>
          <cell r="LD137">
            <v>0</v>
          </cell>
          <cell r="LE137">
            <v>0</v>
          </cell>
          <cell r="LF137">
            <v>0</v>
          </cell>
          <cell r="LG137">
            <v>0</v>
          </cell>
          <cell r="LH137">
            <v>0</v>
          </cell>
          <cell r="LI137">
            <v>0</v>
          </cell>
          <cell r="LJ137">
            <v>0</v>
          </cell>
          <cell r="LK137">
            <v>0</v>
          </cell>
          <cell r="LL137">
            <v>0</v>
          </cell>
          <cell r="LQ137">
            <v>0</v>
          </cell>
          <cell r="LR137">
            <v>0</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v>2020</v>
          </cell>
          <cell r="OM137">
            <v>2022</v>
          </cell>
          <cell r="ON137">
            <v>2023</v>
          </cell>
          <cell r="OO137">
            <v>2023</v>
          </cell>
          <cell r="OP137" t="str">
            <v>п</v>
          </cell>
          <cell r="OR137" t="str">
            <v>нд</v>
          </cell>
          <cell r="OT137">
            <v>6.963768002000001</v>
          </cell>
        </row>
        <row r="138">
          <cell r="A138" t="str">
            <v>K_Che335</v>
          </cell>
          <cell r="B138" t="str">
            <v>1.1.6</v>
          </cell>
          <cell r="C138" t="str">
            <v xml:space="preserve">Проведение предпроектного обследования и разработка проектно-сметной документации по реконструкции ВЛ-35 кВ  ПС Шали – ПС Махкеты (Л-94) в рамках программы модернизации и повышения надежности электросетевого комплекса Чеченской Республики на 2020-2024 годы             </v>
          </cell>
          <cell r="D138" t="str">
            <v>K_Che335</v>
          </cell>
          <cell r="E138">
            <v>13.850004003999999</v>
          </cell>
          <cell r="H138">
            <v>13.850004</v>
          </cell>
          <cell r="J138">
            <v>12.847690294</v>
          </cell>
          <cell r="K138">
            <v>9.9232453739999986</v>
          </cell>
          <cell r="L138">
            <v>2.92444492</v>
          </cell>
          <cell r="M138">
            <v>0</v>
          </cell>
          <cell r="N138">
            <v>0</v>
          </cell>
          <cell r="O138">
            <v>0</v>
          </cell>
          <cell r="P138">
            <v>0</v>
          </cell>
          <cell r="Q138">
            <v>2.92444492</v>
          </cell>
          <cell r="R138">
            <v>4.63768542892584</v>
          </cell>
          <cell r="S138">
            <v>0</v>
          </cell>
          <cell r="T138">
            <v>0</v>
          </cell>
          <cell r="U138">
            <v>0</v>
          </cell>
          <cell r="V138">
            <v>0</v>
          </cell>
          <cell r="W138">
            <v>4.63768542892584</v>
          </cell>
          <cell r="X138">
            <v>4.63768542892584</v>
          </cell>
          <cell r="Y138">
            <v>0</v>
          </cell>
          <cell r="Z138">
            <v>0</v>
          </cell>
          <cell r="AA138">
            <v>0</v>
          </cell>
          <cell r="AB138">
            <v>0</v>
          </cell>
          <cell r="AC138">
            <v>4.63768542892584</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v>1</v>
          </cell>
          <cell r="BC138" t="str">
            <v/>
          </cell>
          <cell r="BD138" t="str">
            <v/>
          </cell>
          <cell r="BE138" t="str">
            <v/>
          </cell>
          <cell r="BF138" t="str">
            <v>1</v>
          </cell>
          <cell r="BG138">
            <v>9.9232453700000001</v>
          </cell>
          <cell r="BH138">
            <v>0</v>
          </cell>
          <cell r="BI138">
            <v>0</v>
          </cell>
          <cell r="BJ138">
            <v>0</v>
          </cell>
          <cell r="BK138">
            <v>0</v>
          </cell>
          <cell r="BL138">
            <v>9.9232453700000001</v>
          </cell>
          <cell r="BM138">
            <v>0</v>
          </cell>
          <cell r="BN138">
            <v>0</v>
          </cell>
          <cell r="BO138">
            <v>0</v>
          </cell>
          <cell r="BP138">
            <v>0</v>
          </cell>
          <cell r="BQ138">
            <v>0</v>
          </cell>
          <cell r="BR138">
            <v>0</v>
          </cell>
          <cell r="BS138">
            <v>9.9232453700000001</v>
          </cell>
          <cell r="BT138">
            <v>0</v>
          </cell>
          <cell r="BU138">
            <v>0</v>
          </cell>
          <cell r="BV138">
            <v>0</v>
          </cell>
          <cell r="BW138">
            <v>0</v>
          </cell>
          <cell r="BX138">
            <v>9.9232453700000001</v>
          </cell>
          <cell r="BY138">
            <v>0</v>
          </cell>
          <cell r="BZ138">
            <v>0</v>
          </cell>
          <cell r="CA138">
            <v>0</v>
          </cell>
          <cell r="CB138">
            <v>0</v>
          </cell>
          <cell r="CC138">
            <v>0</v>
          </cell>
          <cell r="CD138">
            <v>0</v>
          </cell>
          <cell r="CE138">
            <v>0</v>
          </cell>
          <cell r="CF138">
            <v>0</v>
          </cell>
          <cell r="CG138">
            <v>0</v>
          </cell>
          <cell r="CH138">
            <v>0</v>
          </cell>
          <cell r="CI138">
            <v>0</v>
          </cell>
          <cell r="CJ138">
            <v>0</v>
          </cell>
          <cell r="CK138">
            <v>9.9232453700000001</v>
          </cell>
          <cell r="CL138">
            <v>0</v>
          </cell>
          <cell r="CM138">
            <v>0</v>
          </cell>
          <cell r="CN138">
            <v>0</v>
          </cell>
          <cell r="CO138">
            <v>0</v>
          </cell>
          <cell r="CP138">
            <v>9.9232453700000001</v>
          </cell>
          <cell r="CQ138" t="str">
            <v/>
          </cell>
          <cell r="CR138" t="str">
            <v/>
          </cell>
          <cell r="CS138" t="str">
            <v/>
          </cell>
          <cell r="CT138" t="str">
            <v/>
          </cell>
          <cell r="CU138">
            <v>0</v>
          </cell>
          <cell r="CX138">
            <v>11.54167</v>
          </cell>
          <cell r="CY138">
            <v>11.54167</v>
          </cell>
          <cell r="CZ138">
            <v>0</v>
          </cell>
          <cell r="DA138">
            <v>0</v>
          </cell>
          <cell r="DB138">
            <v>0</v>
          </cell>
          <cell r="DE138">
            <v>11.54167</v>
          </cell>
          <cell r="DG138">
            <v>8.5837273700000001</v>
          </cell>
          <cell r="DH138">
            <v>6.5073640600000004</v>
          </cell>
          <cell r="DI138">
            <v>2.0763633100000001</v>
          </cell>
          <cell r="DJ138">
            <v>2.0763633100000001</v>
          </cell>
          <cell r="DK138">
            <v>0</v>
          </cell>
          <cell r="DL138">
            <v>0</v>
          </cell>
          <cell r="DM138">
            <v>0</v>
          </cell>
          <cell r="DN138">
            <v>0</v>
          </cell>
          <cell r="DS138">
            <v>0</v>
          </cell>
          <cell r="DT138">
            <v>0</v>
          </cell>
          <cell r="DU138">
            <v>0</v>
          </cell>
          <cell r="DV138">
            <v>0</v>
          </cell>
          <cell r="DW138">
            <v>0</v>
          </cell>
          <cell r="DX138" t="str">
            <v/>
          </cell>
          <cell r="DY138">
            <v>2</v>
          </cell>
          <cell r="DZ138" t="str">
            <v/>
          </cell>
          <cell r="EA138" t="str">
            <v/>
          </cell>
          <cell r="EB138" t="str">
            <v>2</v>
          </cell>
          <cell r="EC138">
            <v>6.5073640599999996</v>
          </cell>
          <cell r="ED138">
            <v>6.5073640599999996</v>
          </cell>
          <cell r="EE138">
            <v>0</v>
          </cell>
          <cell r="EF138">
            <v>0</v>
          </cell>
          <cell r="EG138">
            <v>0</v>
          </cell>
          <cell r="EH138">
            <v>0</v>
          </cell>
          <cell r="EI138">
            <v>0</v>
          </cell>
          <cell r="EJ138">
            <v>0</v>
          </cell>
          <cell r="EK138">
            <v>0</v>
          </cell>
          <cell r="EL138">
            <v>0</v>
          </cell>
          <cell r="EM138">
            <v>6.5073640599999996</v>
          </cell>
          <cell r="EN138">
            <v>6.5073640599999996</v>
          </cell>
          <cell r="EO138">
            <v>0</v>
          </cell>
          <cell r="EP138">
            <v>0</v>
          </cell>
          <cell r="EQ138">
            <v>0</v>
          </cell>
          <cell r="ER138">
            <v>6.5073640599999996</v>
          </cell>
          <cell r="ES138">
            <v>0</v>
          </cell>
          <cell r="ET138">
            <v>0</v>
          </cell>
          <cell r="EU138">
            <v>0</v>
          </cell>
          <cell r="EV138">
            <v>0</v>
          </cell>
          <cell r="EW138">
            <v>0</v>
          </cell>
          <cell r="EX138">
            <v>0</v>
          </cell>
          <cell r="EY138">
            <v>0</v>
          </cell>
          <cell r="EZ138">
            <v>0</v>
          </cell>
          <cell r="FA138">
            <v>0</v>
          </cell>
          <cell r="FB138">
            <v>6.5073640599999996</v>
          </cell>
          <cell r="FC138">
            <v>6.5073640599999996</v>
          </cell>
          <cell r="FD138">
            <v>0</v>
          </cell>
          <cell r="FE138">
            <v>0</v>
          </cell>
          <cell r="FF138">
            <v>0</v>
          </cell>
          <cell r="FG138" t="str">
            <v/>
          </cell>
          <cell r="FH138" t="str">
            <v/>
          </cell>
          <cell r="FI138" t="str">
            <v/>
          </cell>
          <cell r="FJ138" t="str">
            <v/>
          </cell>
          <cell r="FK138">
            <v>0</v>
          </cell>
          <cell r="FN138">
            <v>11.54167</v>
          </cell>
          <cell r="FO138">
            <v>0</v>
          </cell>
          <cell r="FP138">
            <v>0</v>
          </cell>
          <cell r="FQ138">
            <v>0</v>
          </cell>
          <cell r="FR138">
            <v>0</v>
          </cell>
          <cell r="FS138">
            <v>0</v>
          </cell>
          <cell r="FT138">
            <v>0</v>
          </cell>
          <cell r="FU138">
            <v>0</v>
          </cell>
          <cell r="FV138">
            <v>1</v>
          </cell>
          <cell r="FW138">
            <v>0</v>
          </cell>
          <cell r="FX138">
            <v>1</v>
          </cell>
          <cell r="FZ138">
            <v>0</v>
          </cell>
          <cell r="GA138">
            <v>0</v>
          </cell>
          <cell r="GB138">
            <v>0</v>
          </cell>
          <cell r="GC138">
            <v>0</v>
          </cell>
          <cell r="GD138">
            <v>0</v>
          </cell>
          <cell r="GE138">
            <v>0</v>
          </cell>
          <cell r="GF138">
            <v>0</v>
          </cell>
          <cell r="GG138">
            <v>0</v>
          </cell>
          <cell r="GH138">
            <v>0</v>
          </cell>
          <cell r="GI138">
            <v>0</v>
          </cell>
          <cell r="GJ138">
            <v>0</v>
          </cell>
          <cell r="GK138">
            <v>0</v>
          </cell>
          <cell r="GL138">
            <v>0</v>
          </cell>
          <cell r="GM138">
            <v>0</v>
          </cell>
          <cell r="GN138">
            <v>0</v>
          </cell>
          <cell r="GO138">
            <v>0</v>
          </cell>
          <cell r="GP138">
            <v>0</v>
          </cell>
          <cell r="GQ138">
            <v>0</v>
          </cell>
          <cell r="GR138">
            <v>0</v>
          </cell>
          <cell r="GS138">
            <v>0</v>
          </cell>
          <cell r="GT138">
            <v>0</v>
          </cell>
          <cell r="GU138">
            <v>0</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0</v>
          </cell>
          <cell r="ID138">
            <v>0</v>
          </cell>
          <cell r="IE138">
            <v>0</v>
          </cell>
          <cell r="IF138">
            <v>0</v>
          </cell>
          <cell r="IG138">
            <v>0</v>
          </cell>
          <cell r="IH138">
            <v>0</v>
          </cell>
          <cell r="II138">
            <v>0</v>
          </cell>
          <cell r="IJ138">
            <v>0</v>
          </cell>
          <cell r="IK138">
            <v>0</v>
          </cell>
          <cell r="IL138">
            <v>0</v>
          </cell>
          <cell r="IM138">
            <v>0</v>
          </cell>
          <cell r="IN138">
            <v>0</v>
          </cell>
          <cell r="IO138">
            <v>0</v>
          </cell>
          <cell r="IP138">
            <v>0</v>
          </cell>
          <cell r="IQ138">
            <v>0</v>
          </cell>
          <cell r="IR138">
            <v>0</v>
          </cell>
          <cell r="IS138">
            <v>0</v>
          </cell>
          <cell r="IT138">
            <v>0</v>
          </cell>
          <cell r="IU138">
            <v>0</v>
          </cell>
          <cell r="IV138">
            <v>0</v>
          </cell>
          <cell r="IW138">
            <v>0</v>
          </cell>
          <cell r="IX138">
            <v>0</v>
          </cell>
          <cell r="IY138">
            <v>0</v>
          </cell>
          <cell r="IZ138">
            <v>0</v>
          </cell>
          <cell r="JA138">
            <v>0</v>
          </cell>
          <cell r="JB138">
            <v>0</v>
          </cell>
          <cell r="JC138">
            <v>0</v>
          </cell>
          <cell r="JD138">
            <v>0</v>
          </cell>
          <cell r="JE138">
            <v>0</v>
          </cell>
          <cell r="JF138">
            <v>0</v>
          </cell>
          <cell r="JG138">
            <v>0</v>
          </cell>
          <cell r="JH138">
            <v>0</v>
          </cell>
          <cell r="JI138">
            <v>0</v>
          </cell>
          <cell r="JJ138">
            <v>0</v>
          </cell>
          <cell r="JK138">
            <v>0</v>
          </cell>
          <cell r="JL138">
            <v>0</v>
          </cell>
          <cell r="JM138">
            <v>0</v>
          </cell>
          <cell r="JN138">
            <v>0</v>
          </cell>
          <cell r="JO138">
            <v>0</v>
          </cell>
          <cell r="JP138">
            <v>0</v>
          </cell>
          <cell r="JQ138">
            <v>0</v>
          </cell>
          <cell r="JR138">
            <v>0</v>
          </cell>
          <cell r="JS138">
            <v>0</v>
          </cell>
          <cell r="JT138">
            <v>0</v>
          </cell>
          <cell r="JU138">
            <v>0</v>
          </cell>
          <cell r="JV138">
            <v>0</v>
          </cell>
          <cell r="JW138">
            <v>0</v>
          </cell>
          <cell r="JX138">
            <v>0</v>
          </cell>
          <cell r="JY138">
            <v>0</v>
          </cell>
          <cell r="JZ138">
            <v>0</v>
          </cell>
          <cell r="KA138">
            <v>0</v>
          </cell>
          <cell r="KB138">
            <v>0</v>
          </cell>
          <cell r="KC138">
            <v>0</v>
          </cell>
          <cell r="KD138">
            <v>0</v>
          </cell>
          <cell r="KE138">
            <v>0</v>
          </cell>
          <cell r="KF138">
            <v>0</v>
          </cell>
          <cell r="KG138">
            <v>0</v>
          </cell>
          <cell r="KH138">
            <v>0</v>
          </cell>
          <cell r="KI138">
            <v>0</v>
          </cell>
          <cell r="KJ138">
            <v>0</v>
          </cell>
          <cell r="KK138">
            <v>0</v>
          </cell>
          <cell r="KL138">
            <v>0</v>
          </cell>
          <cell r="KM138">
            <v>0</v>
          </cell>
          <cell r="KN138">
            <v>0</v>
          </cell>
          <cell r="KO138">
            <v>0</v>
          </cell>
          <cell r="KP138">
            <v>0</v>
          </cell>
          <cell r="KQ138">
            <v>0</v>
          </cell>
          <cell r="KR138">
            <v>0</v>
          </cell>
          <cell r="KS138">
            <v>0</v>
          </cell>
          <cell r="KT138">
            <v>0</v>
          </cell>
          <cell r="KU138">
            <v>0</v>
          </cell>
          <cell r="KV138">
            <v>0</v>
          </cell>
          <cell r="KW138">
            <v>0</v>
          </cell>
          <cell r="KX138">
            <v>0</v>
          </cell>
          <cell r="KY138">
            <v>0</v>
          </cell>
          <cell r="KZ138">
            <v>0</v>
          </cell>
          <cell r="LA138">
            <v>0</v>
          </cell>
          <cell r="LB138">
            <v>0</v>
          </cell>
          <cell r="LC138">
            <v>0</v>
          </cell>
          <cell r="LD138">
            <v>0</v>
          </cell>
          <cell r="LE138">
            <v>0</v>
          </cell>
          <cell r="LF138">
            <v>0</v>
          </cell>
          <cell r="LG138">
            <v>0</v>
          </cell>
          <cell r="LH138">
            <v>0</v>
          </cell>
          <cell r="LI138">
            <v>0</v>
          </cell>
          <cell r="LJ138">
            <v>0</v>
          </cell>
          <cell r="LK138">
            <v>0</v>
          </cell>
          <cell r="LL138">
            <v>0</v>
          </cell>
          <cell r="LQ138">
            <v>0</v>
          </cell>
          <cell r="LR138">
            <v>0</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v>2020</v>
          </cell>
          <cell r="OM138">
            <v>2022</v>
          </cell>
          <cell r="ON138">
            <v>2023</v>
          </cell>
          <cell r="OO138">
            <v>2023</v>
          </cell>
          <cell r="OP138" t="str">
            <v>п</v>
          </cell>
          <cell r="OR138" t="str">
            <v>нд</v>
          </cell>
          <cell r="OT138">
            <v>13.850004003999999</v>
          </cell>
        </row>
        <row r="139">
          <cell r="A139" t="str">
            <v>K_Che336</v>
          </cell>
          <cell r="B139" t="str">
            <v>1.1.6</v>
          </cell>
          <cell r="C139" t="str">
            <v>Проведение предпроектного обследования и разработка проектно-сметной документации по реконструкции ВЛ 35 кВ ПС Горская-1 - ПС Горская-2  (Л 43а) в рамках программы модернизации и повышения надежности электросетевого комплекса Чеченской Республики на 2020-2024 годы</v>
          </cell>
          <cell r="D139" t="str">
            <v>K_Che336</v>
          </cell>
          <cell r="E139">
            <v>5.2451999880000004</v>
          </cell>
          <cell r="H139">
            <v>5.2451999899999997</v>
          </cell>
          <cell r="J139">
            <v>5.0258217280000004</v>
          </cell>
          <cell r="K139">
            <v>3.1668197580000004</v>
          </cell>
          <cell r="L139">
            <v>1.85900197</v>
          </cell>
          <cell r="M139">
            <v>0</v>
          </cell>
          <cell r="N139">
            <v>0</v>
          </cell>
          <cell r="O139">
            <v>0</v>
          </cell>
          <cell r="P139">
            <v>0</v>
          </cell>
          <cell r="Q139">
            <v>1.85900197</v>
          </cell>
          <cell r="R139">
            <v>4.8555907622874166</v>
          </cell>
          <cell r="S139">
            <v>0</v>
          </cell>
          <cell r="T139">
            <v>0</v>
          </cell>
          <cell r="U139">
            <v>0</v>
          </cell>
          <cell r="V139">
            <v>0</v>
          </cell>
          <cell r="W139">
            <v>4.8555907622874166</v>
          </cell>
          <cell r="X139">
            <v>4.8555907622874166</v>
          </cell>
          <cell r="Y139">
            <v>0</v>
          </cell>
          <cell r="Z139">
            <v>0</v>
          </cell>
          <cell r="AA139">
            <v>0</v>
          </cell>
          <cell r="AB139">
            <v>0</v>
          </cell>
          <cell r="AC139">
            <v>4.8555907622874166</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v>1</v>
          </cell>
          <cell r="BC139" t="str">
            <v/>
          </cell>
          <cell r="BD139" t="str">
            <v/>
          </cell>
          <cell r="BE139" t="str">
            <v/>
          </cell>
          <cell r="BF139" t="str">
            <v>1</v>
          </cell>
          <cell r="BG139">
            <v>3.1668197600000001</v>
          </cell>
          <cell r="BH139">
            <v>0</v>
          </cell>
          <cell r="BI139">
            <v>0</v>
          </cell>
          <cell r="BJ139">
            <v>0</v>
          </cell>
          <cell r="BK139">
            <v>0</v>
          </cell>
          <cell r="BL139">
            <v>3.1668197600000001</v>
          </cell>
          <cell r="BM139">
            <v>0</v>
          </cell>
          <cell r="BN139">
            <v>0</v>
          </cell>
          <cell r="BO139">
            <v>0</v>
          </cell>
          <cell r="BP139">
            <v>0</v>
          </cell>
          <cell r="BQ139">
            <v>0</v>
          </cell>
          <cell r="BR139">
            <v>0</v>
          </cell>
          <cell r="BS139">
            <v>3.1668197600000001</v>
          </cell>
          <cell r="BT139">
            <v>0</v>
          </cell>
          <cell r="BU139">
            <v>0</v>
          </cell>
          <cell r="BV139">
            <v>0</v>
          </cell>
          <cell r="BW139">
            <v>0</v>
          </cell>
          <cell r="BX139">
            <v>3.1668197600000001</v>
          </cell>
          <cell r="BY139">
            <v>0</v>
          </cell>
          <cell r="BZ139">
            <v>0</v>
          </cell>
          <cell r="CA139">
            <v>0</v>
          </cell>
          <cell r="CB139">
            <v>0</v>
          </cell>
          <cell r="CC139">
            <v>0</v>
          </cell>
          <cell r="CD139">
            <v>0</v>
          </cell>
          <cell r="CE139">
            <v>0</v>
          </cell>
          <cell r="CF139">
            <v>0</v>
          </cell>
          <cell r="CG139">
            <v>0</v>
          </cell>
          <cell r="CH139">
            <v>0</v>
          </cell>
          <cell r="CI139">
            <v>0</v>
          </cell>
          <cell r="CJ139">
            <v>0</v>
          </cell>
          <cell r="CK139">
            <v>3.1668197600000001</v>
          </cell>
          <cell r="CL139">
            <v>0</v>
          </cell>
          <cell r="CM139">
            <v>0</v>
          </cell>
          <cell r="CN139">
            <v>0</v>
          </cell>
          <cell r="CO139">
            <v>0</v>
          </cell>
          <cell r="CP139">
            <v>3.1668197600000001</v>
          </cell>
          <cell r="CQ139" t="str">
            <v/>
          </cell>
          <cell r="CR139" t="str">
            <v/>
          </cell>
          <cell r="CS139" t="str">
            <v/>
          </cell>
          <cell r="CT139" t="str">
            <v/>
          </cell>
          <cell r="CU139">
            <v>0</v>
          </cell>
          <cell r="CX139">
            <v>4.3710000000000004</v>
          </cell>
          <cell r="CY139">
            <v>4.3710000000000004</v>
          </cell>
          <cell r="CZ139">
            <v>0</v>
          </cell>
          <cell r="DA139">
            <v>0</v>
          </cell>
          <cell r="DB139">
            <v>0</v>
          </cell>
          <cell r="DE139">
            <v>4.3710000000000004</v>
          </cell>
          <cell r="DG139">
            <v>2.2442476900000004</v>
          </cell>
          <cell r="DH139">
            <v>1.7064099500000003</v>
          </cell>
          <cell r="DI139">
            <v>0.53783773999999995</v>
          </cell>
          <cell r="DJ139">
            <v>0.53783773999999995</v>
          </cell>
          <cell r="DK139">
            <v>0</v>
          </cell>
          <cell r="DL139">
            <v>0</v>
          </cell>
          <cell r="DM139">
            <v>0</v>
          </cell>
          <cell r="DN139">
            <v>0</v>
          </cell>
          <cell r="DS139">
            <v>0</v>
          </cell>
          <cell r="DT139">
            <v>0</v>
          </cell>
          <cell r="DU139">
            <v>0</v>
          </cell>
          <cell r="DV139">
            <v>0</v>
          </cell>
          <cell r="DW139">
            <v>0</v>
          </cell>
          <cell r="DX139" t="str">
            <v/>
          </cell>
          <cell r="DY139">
            <v>2</v>
          </cell>
          <cell r="DZ139" t="str">
            <v/>
          </cell>
          <cell r="EA139" t="str">
            <v/>
          </cell>
          <cell r="EB139" t="str">
            <v>2</v>
          </cell>
          <cell r="EC139">
            <v>1.7064099500000001</v>
          </cell>
          <cell r="ED139">
            <v>1.7064099500000001</v>
          </cell>
          <cell r="EE139">
            <v>0</v>
          </cell>
          <cell r="EF139">
            <v>0</v>
          </cell>
          <cell r="EG139">
            <v>0</v>
          </cell>
          <cell r="EH139">
            <v>0</v>
          </cell>
          <cell r="EI139">
            <v>0</v>
          </cell>
          <cell r="EJ139">
            <v>0</v>
          </cell>
          <cell r="EK139">
            <v>0</v>
          </cell>
          <cell r="EL139">
            <v>0</v>
          </cell>
          <cell r="EM139">
            <v>1.7064099500000001</v>
          </cell>
          <cell r="EN139">
            <v>1.7064099500000001</v>
          </cell>
          <cell r="EO139">
            <v>0</v>
          </cell>
          <cell r="EP139">
            <v>0</v>
          </cell>
          <cell r="EQ139">
            <v>0</v>
          </cell>
          <cell r="ER139">
            <v>1.7064099500000001</v>
          </cell>
          <cell r="ES139">
            <v>0</v>
          </cell>
          <cell r="ET139">
            <v>0</v>
          </cell>
          <cell r="EU139">
            <v>0</v>
          </cell>
          <cell r="EV139">
            <v>0</v>
          </cell>
          <cell r="EW139">
            <v>0</v>
          </cell>
          <cell r="EX139">
            <v>0</v>
          </cell>
          <cell r="EY139">
            <v>0</v>
          </cell>
          <cell r="EZ139">
            <v>0</v>
          </cell>
          <cell r="FA139">
            <v>0</v>
          </cell>
          <cell r="FB139">
            <v>1.7064099500000001</v>
          </cell>
          <cell r="FC139">
            <v>1.7064099500000001</v>
          </cell>
          <cell r="FD139">
            <v>0</v>
          </cell>
          <cell r="FE139">
            <v>0</v>
          </cell>
          <cell r="FF139">
            <v>0</v>
          </cell>
          <cell r="FG139" t="str">
            <v/>
          </cell>
          <cell r="FH139" t="str">
            <v/>
          </cell>
          <cell r="FI139" t="str">
            <v/>
          </cell>
          <cell r="FJ139" t="str">
            <v/>
          </cell>
          <cell r="FK139">
            <v>0</v>
          </cell>
          <cell r="FN139">
            <v>4.3710000000000004</v>
          </cell>
          <cell r="FO139">
            <v>0</v>
          </cell>
          <cell r="FP139">
            <v>0</v>
          </cell>
          <cell r="FQ139">
            <v>0</v>
          </cell>
          <cell r="FR139">
            <v>0</v>
          </cell>
          <cell r="FS139">
            <v>0</v>
          </cell>
          <cell r="FT139">
            <v>0</v>
          </cell>
          <cell r="FU139">
            <v>0</v>
          </cell>
          <cell r="FV139">
            <v>1</v>
          </cell>
          <cell r="FW139">
            <v>0</v>
          </cell>
          <cell r="FX139">
            <v>1</v>
          </cell>
          <cell r="FZ139">
            <v>0</v>
          </cell>
          <cell r="GA139">
            <v>0</v>
          </cell>
          <cell r="GB139">
            <v>0</v>
          </cell>
          <cell r="GC139">
            <v>0</v>
          </cell>
          <cell r="GD139">
            <v>0</v>
          </cell>
          <cell r="GE139">
            <v>0</v>
          </cell>
          <cell r="GF139">
            <v>0</v>
          </cell>
          <cell r="GG139">
            <v>0</v>
          </cell>
          <cell r="GH139">
            <v>0</v>
          </cell>
          <cell r="GI139">
            <v>0</v>
          </cell>
          <cell r="GJ139">
            <v>0</v>
          </cell>
          <cell r="GK139">
            <v>0</v>
          </cell>
          <cell r="GL139">
            <v>0</v>
          </cell>
          <cell r="GM139">
            <v>0</v>
          </cell>
          <cell r="GN139">
            <v>0</v>
          </cell>
          <cell r="GO139">
            <v>0</v>
          </cell>
          <cell r="GP139">
            <v>0</v>
          </cell>
          <cell r="GQ139">
            <v>0</v>
          </cell>
          <cell r="GR139">
            <v>0</v>
          </cell>
          <cell r="GS139">
            <v>0</v>
          </cell>
          <cell r="GT139">
            <v>0</v>
          </cell>
          <cell r="GU139">
            <v>0</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0</v>
          </cell>
          <cell r="ID139">
            <v>0</v>
          </cell>
          <cell r="IE139">
            <v>0</v>
          </cell>
          <cell r="IF139">
            <v>0</v>
          </cell>
          <cell r="IG139">
            <v>0</v>
          </cell>
          <cell r="IH139">
            <v>0</v>
          </cell>
          <cell r="II139">
            <v>0</v>
          </cell>
          <cell r="IJ139">
            <v>0</v>
          </cell>
          <cell r="IK139">
            <v>0</v>
          </cell>
          <cell r="IL139">
            <v>0</v>
          </cell>
          <cell r="IM139">
            <v>0</v>
          </cell>
          <cell r="IN139">
            <v>0</v>
          </cell>
          <cell r="IO139">
            <v>0</v>
          </cell>
          <cell r="IP139">
            <v>0</v>
          </cell>
          <cell r="IQ139">
            <v>0</v>
          </cell>
          <cell r="IR139">
            <v>0</v>
          </cell>
          <cell r="IS139">
            <v>0</v>
          </cell>
          <cell r="IT139">
            <v>0</v>
          </cell>
          <cell r="IU139">
            <v>0</v>
          </cell>
          <cell r="IV139">
            <v>0</v>
          </cell>
          <cell r="IW139">
            <v>0</v>
          </cell>
          <cell r="IX139">
            <v>0</v>
          </cell>
          <cell r="IY139">
            <v>0</v>
          </cell>
          <cell r="IZ139">
            <v>0</v>
          </cell>
          <cell r="JA139">
            <v>0</v>
          </cell>
          <cell r="JB139">
            <v>0</v>
          </cell>
          <cell r="JC139">
            <v>0</v>
          </cell>
          <cell r="JD139">
            <v>0</v>
          </cell>
          <cell r="JE139">
            <v>0</v>
          </cell>
          <cell r="JF139">
            <v>0</v>
          </cell>
          <cell r="JG139">
            <v>0</v>
          </cell>
          <cell r="JH139">
            <v>0</v>
          </cell>
          <cell r="JI139">
            <v>0</v>
          </cell>
          <cell r="JJ139">
            <v>0</v>
          </cell>
          <cell r="JK139">
            <v>0</v>
          </cell>
          <cell r="JL139">
            <v>0</v>
          </cell>
          <cell r="JM139">
            <v>0</v>
          </cell>
          <cell r="JN139">
            <v>0</v>
          </cell>
          <cell r="JO139">
            <v>0</v>
          </cell>
          <cell r="JP139">
            <v>0</v>
          </cell>
          <cell r="JQ139">
            <v>0</v>
          </cell>
          <cell r="JR139">
            <v>0</v>
          </cell>
          <cell r="JS139">
            <v>0</v>
          </cell>
          <cell r="JT139">
            <v>0</v>
          </cell>
          <cell r="JU139">
            <v>0</v>
          </cell>
          <cell r="JV139">
            <v>0</v>
          </cell>
          <cell r="JW139">
            <v>0</v>
          </cell>
          <cell r="JX139">
            <v>0</v>
          </cell>
          <cell r="JY139">
            <v>0</v>
          </cell>
          <cell r="JZ139">
            <v>0</v>
          </cell>
          <cell r="KA139">
            <v>0</v>
          </cell>
          <cell r="KB139">
            <v>0</v>
          </cell>
          <cell r="KC139">
            <v>0</v>
          </cell>
          <cell r="KD139">
            <v>0</v>
          </cell>
          <cell r="KE139">
            <v>0</v>
          </cell>
          <cell r="KF139">
            <v>0</v>
          </cell>
          <cell r="KG139">
            <v>0</v>
          </cell>
          <cell r="KH139">
            <v>0</v>
          </cell>
          <cell r="KI139">
            <v>0</v>
          </cell>
          <cell r="KJ139">
            <v>0</v>
          </cell>
          <cell r="KK139">
            <v>0</v>
          </cell>
          <cell r="KL139">
            <v>0</v>
          </cell>
          <cell r="KM139">
            <v>0</v>
          </cell>
          <cell r="KN139">
            <v>0</v>
          </cell>
          <cell r="KO139">
            <v>0</v>
          </cell>
          <cell r="KP139">
            <v>0</v>
          </cell>
          <cell r="KQ139">
            <v>0</v>
          </cell>
          <cell r="KR139">
            <v>0</v>
          </cell>
          <cell r="KS139">
            <v>0</v>
          </cell>
          <cell r="KT139">
            <v>0</v>
          </cell>
          <cell r="KU139">
            <v>0</v>
          </cell>
          <cell r="KV139">
            <v>0</v>
          </cell>
          <cell r="KW139">
            <v>0</v>
          </cell>
          <cell r="KX139">
            <v>0</v>
          </cell>
          <cell r="KY139">
            <v>0</v>
          </cell>
          <cell r="KZ139">
            <v>0</v>
          </cell>
          <cell r="LA139">
            <v>0</v>
          </cell>
          <cell r="LB139">
            <v>0</v>
          </cell>
          <cell r="LC139">
            <v>0</v>
          </cell>
          <cell r="LD139">
            <v>0</v>
          </cell>
          <cell r="LE139">
            <v>0</v>
          </cell>
          <cell r="LF139">
            <v>0</v>
          </cell>
          <cell r="LG139">
            <v>0</v>
          </cell>
          <cell r="LH139">
            <v>0</v>
          </cell>
          <cell r="LI139">
            <v>0</v>
          </cell>
          <cell r="LJ139">
            <v>0</v>
          </cell>
          <cell r="LK139">
            <v>0</v>
          </cell>
          <cell r="LL139">
            <v>0</v>
          </cell>
          <cell r="LQ139">
            <v>0</v>
          </cell>
          <cell r="LR139">
            <v>0</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v>2020</v>
          </cell>
          <cell r="OM139">
            <v>2022</v>
          </cell>
          <cell r="ON139">
            <v>2023</v>
          </cell>
          <cell r="OO139">
            <v>2023</v>
          </cell>
          <cell r="OP139" t="str">
            <v>п</v>
          </cell>
          <cell r="OR139" t="str">
            <v>нд</v>
          </cell>
          <cell r="OT139">
            <v>5.2451999880000004</v>
          </cell>
        </row>
        <row r="140">
          <cell r="A140" t="str">
            <v>K_Che337</v>
          </cell>
          <cell r="B140" t="str">
            <v>1.1.6</v>
          </cell>
          <cell r="C140" t="str">
            <v>Проведение предпроектного обследования и разработка проектно-сметной документации по реконструкции ВЛ 35 кВ ПС Ойсунгур - Энгель-Юрт  (Л-440) в рамках программы модернизации и повышения надежности электросетевого комплекса Чеченской Республики на 2020-2024 годы</v>
          </cell>
          <cell r="D140" t="str">
            <v>K_Che337</v>
          </cell>
          <cell r="E140">
            <v>2.9000040059999992</v>
          </cell>
          <cell r="H140">
            <v>2.900004</v>
          </cell>
          <cell r="J140">
            <v>2.6522599859999993</v>
          </cell>
          <cell r="K140">
            <v>1.7940051959999992</v>
          </cell>
          <cell r="L140">
            <v>0.85825479000000005</v>
          </cell>
          <cell r="M140">
            <v>0</v>
          </cell>
          <cell r="N140">
            <v>0</v>
          </cell>
          <cell r="O140">
            <v>0</v>
          </cell>
          <cell r="P140">
            <v>0</v>
          </cell>
          <cell r="Q140">
            <v>0.85825479000000005</v>
          </cell>
          <cell r="R140">
            <v>1.341567103149665</v>
          </cell>
          <cell r="S140">
            <v>0</v>
          </cell>
          <cell r="T140">
            <v>0</v>
          </cell>
          <cell r="U140">
            <v>0</v>
          </cell>
          <cell r="V140">
            <v>0</v>
          </cell>
          <cell r="W140">
            <v>1.341567103149665</v>
          </cell>
          <cell r="X140">
            <v>1.341567103149665</v>
          </cell>
          <cell r="Y140">
            <v>0</v>
          </cell>
          <cell r="Z140">
            <v>0</v>
          </cell>
          <cell r="AA140">
            <v>0</v>
          </cell>
          <cell r="AB140">
            <v>0</v>
          </cell>
          <cell r="AC140">
            <v>1.341567103149665</v>
          </cell>
          <cell r="AD140">
            <v>0</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v>1</v>
          </cell>
          <cell r="BC140" t="str">
            <v/>
          </cell>
          <cell r="BD140" t="str">
            <v/>
          </cell>
          <cell r="BE140" t="str">
            <v/>
          </cell>
          <cell r="BF140" t="str">
            <v>1</v>
          </cell>
          <cell r="BG140">
            <v>1.79400519</v>
          </cell>
          <cell r="BH140">
            <v>0</v>
          </cell>
          <cell r="BI140">
            <v>0</v>
          </cell>
          <cell r="BJ140">
            <v>0</v>
          </cell>
          <cell r="BK140">
            <v>0</v>
          </cell>
          <cell r="BL140">
            <v>1.79400519</v>
          </cell>
          <cell r="BM140">
            <v>0</v>
          </cell>
          <cell r="BN140">
            <v>0</v>
          </cell>
          <cell r="BO140">
            <v>0</v>
          </cell>
          <cell r="BP140">
            <v>0</v>
          </cell>
          <cell r="BQ140">
            <v>0</v>
          </cell>
          <cell r="BR140">
            <v>0</v>
          </cell>
          <cell r="BS140">
            <v>1.79400519</v>
          </cell>
          <cell r="BT140">
            <v>0</v>
          </cell>
          <cell r="BU140">
            <v>0</v>
          </cell>
          <cell r="BV140">
            <v>0</v>
          </cell>
          <cell r="BW140">
            <v>0</v>
          </cell>
          <cell r="BX140">
            <v>1.79400519</v>
          </cell>
          <cell r="BY140">
            <v>0</v>
          </cell>
          <cell r="BZ140">
            <v>0</v>
          </cell>
          <cell r="CA140">
            <v>0</v>
          </cell>
          <cell r="CB140">
            <v>0</v>
          </cell>
          <cell r="CC140">
            <v>0</v>
          </cell>
          <cell r="CD140">
            <v>0</v>
          </cell>
          <cell r="CE140">
            <v>0</v>
          </cell>
          <cell r="CF140">
            <v>0</v>
          </cell>
          <cell r="CG140">
            <v>0</v>
          </cell>
          <cell r="CH140">
            <v>0</v>
          </cell>
          <cell r="CI140">
            <v>0</v>
          </cell>
          <cell r="CJ140">
            <v>0</v>
          </cell>
          <cell r="CK140">
            <v>1.79400519</v>
          </cell>
          <cell r="CL140">
            <v>0</v>
          </cell>
          <cell r="CM140">
            <v>0</v>
          </cell>
          <cell r="CN140">
            <v>0</v>
          </cell>
          <cell r="CO140">
            <v>0</v>
          </cell>
          <cell r="CP140">
            <v>1.79400519</v>
          </cell>
          <cell r="CQ140" t="str">
            <v/>
          </cell>
          <cell r="CR140" t="str">
            <v/>
          </cell>
          <cell r="CS140" t="str">
            <v/>
          </cell>
          <cell r="CT140" t="str">
            <v/>
          </cell>
          <cell r="CU140">
            <v>0</v>
          </cell>
          <cell r="CX140">
            <v>2.4166699999999999</v>
          </cell>
          <cell r="CY140">
            <v>2.4166699999999999</v>
          </cell>
          <cell r="CZ140">
            <v>0</v>
          </cell>
          <cell r="DA140">
            <v>0</v>
          </cell>
          <cell r="DB140">
            <v>0</v>
          </cell>
          <cell r="DE140">
            <v>2.4166699999999999</v>
          </cell>
          <cell r="DG140">
            <v>1.7845003299999997</v>
          </cell>
          <cell r="DH140">
            <v>0.99872281999999979</v>
          </cell>
          <cell r="DI140">
            <v>0.78577750999999996</v>
          </cell>
          <cell r="DJ140">
            <v>0.78577750999999996</v>
          </cell>
          <cell r="DK140">
            <v>0</v>
          </cell>
          <cell r="DL140">
            <v>0</v>
          </cell>
          <cell r="DM140">
            <v>0</v>
          </cell>
          <cell r="DN140">
            <v>0</v>
          </cell>
          <cell r="DS140">
            <v>0</v>
          </cell>
          <cell r="DT140">
            <v>0</v>
          </cell>
          <cell r="DU140">
            <v>0</v>
          </cell>
          <cell r="DV140">
            <v>0</v>
          </cell>
          <cell r="DW140">
            <v>0</v>
          </cell>
          <cell r="DX140" t="str">
            <v/>
          </cell>
          <cell r="DY140">
            <v>2</v>
          </cell>
          <cell r="DZ140" t="str">
            <v/>
          </cell>
          <cell r="EA140" t="str">
            <v/>
          </cell>
          <cell r="EB140" t="str">
            <v>2</v>
          </cell>
          <cell r="EC140">
            <v>0.9987228199999999</v>
          </cell>
          <cell r="ED140">
            <v>0.9987228199999999</v>
          </cell>
          <cell r="EE140">
            <v>0</v>
          </cell>
          <cell r="EF140">
            <v>0</v>
          </cell>
          <cell r="EG140">
            <v>0</v>
          </cell>
          <cell r="EH140">
            <v>0</v>
          </cell>
          <cell r="EI140">
            <v>0</v>
          </cell>
          <cell r="EJ140">
            <v>0</v>
          </cell>
          <cell r="EK140">
            <v>0</v>
          </cell>
          <cell r="EL140">
            <v>0</v>
          </cell>
          <cell r="EM140">
            <v>0.9987228199999999</v>
          </cell>
          <cell r="EN140">
            <v>0.9987228199999999</v>
          </cell>
          <cell r="EO140">
            <v>0</v>
          </cell>
          <cell r="EP140">
            <v>0</v>
          </cell>
          <cell r="EQ140">
            <v>0</v>
          </cell>
          <cell r="ER140">
            <v>0.9987228199999999</v>
          </cell>
          <cell r="ES140">
            <v>0</v>
          </cell>
          <cell r="ET140">
            <v>0</v>
          </cell>
          <cell r="EU140">
            <v>0</v>
          </cell>
          <cell r="EV140">
            <v>0</v>
          </cell>
          <cell r="EW140">
            <v>0</v>
          </cell>
          <cell r="EX140">
            <v>0</v>
          </cell>
          <cell r="EY140">
            <v>0</v>
          </cell>
          <cell r="EZ140">
            <v>0</v>
          </cell>
          <cell r="FA140">
            <v>0</v>
          </cell>
          <cell r="FB140">
            <v>0.9987228199999999</v>
          </cell>
          <cell r="FC140">
            <v>0.9987228199999999</v>
          </cell>
          <cell r="FD140">
            <v>0</v>
          </cell>
          <cell r="FE140">
            <v>0</v>
          </cell>
          <cell r="FF140">
            <v>0</v>
          </cell>
          <cell r="FG140" t="str">
            <v/>
          </cell>
          <cell r="FH140" t="str">
            <v/>
          </cell>
          <cell r="FI140" t="str">
            <v/>
          </cell>
          <cell r="FJ140" t="str">
            <v/>
          </cell>
          <cell r="FK140">
            <v>0</v>
          </cell>
          <cell r="FN140">
            <v>2.4166699999999999</v>
          </cell>
          <cell r="FO140">
            <v>0</v>
          </cell>
          <cell r="FP140">
            <v>0</v>
          </cell>
          <cell r="FQ140">
            <v>0</v>
          </cell>
          <cell r="FR140">
            <v>0</v>
          </cell>
          <cell r="FS140">
            <v>0</v>
          </cell>
          <cell r="FT140">
            <v>0</v>
          </cell>
          <cell r="FU140">
            <v>0</v>
          </cell>
          <cell r="FV140">
            <v>1</v>
          </cell>
          <cell r="FW140">
            <v>0</v>
          </cell>
          <cell r="FX140">
            <v>1</v>
          </cell>
          <cell r="FZ140">
            <v>0</v>
          </cell>
          <cell r="GA140">
            <v>0</v>
          </cell>
          <cell r="GB140">
            <v>0</v>
          </cell>
          <cell r="GC140">
            <v>0</v>
          </cell>
          <cell r="GD140">
            <v>0</v>
          </cell>
          <cell r="GE140">
            <v>0</v>
          </cell>
          <cell r="GF140">
            <v>0</v>
          </cell>
          <cell r="GG140">
            <v>0</v>
          </cell>
          <cell r="GH140">
            <v>0</v>
          </cell>
          <cell r="GI140">
            <v>0</v>
          </cell>
          <cell r="GJ140">
            <v>0</v>
          </cell>
          <cell r="GK140">
            <v>0</v>
          </cell>
          <cell r="GL140">
            <v>0</v>
          </cell>
          <cell r="GM140">
            <v>0</v>
          </cell>
          <cell r="GN140">
            <v>0</v>
          </cell>
          <cell r="GO140">
            <v>0</v>
          </cell>
          <cell r="GP140">
            <v>0</v>
          </cell>
          <cell r="GQ140">
            <v>0</v>
          </cell>
          <cell r="GR140">
            <v>0</v>
          </cell>
          <cell r="GS140">
            <v>0</v>
          </cell>
          <cell r="GT140">
            <v>0</v>
          </cell>
          <cell r="GU140">
            <v>0</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0</v>
          </cell>
          <cell r="ID140">
            <v>0</v>
          </cell>
          <cell r="IE140">
            <v>0</v>
          </cell>
          <cell r="IF140">
            <v>0</v>
          </cell>
          <cell r="IG140">
            <v>0</v>
          </cell>
          <cell r="IH140">
            <v>0</v>
          </cell>
          <cell r="II140">
            <v>0</v>
          </cell>
          <cell r="IJ140">
            <v>0</v>
          </cell>
          <cell r="IK140">
            <v>0</v>
          </cell>
          <cell r="IL140">
            <v>0</v>
          </cell>
          <cell r="IM140">
            <v>0</v>
          </cell>
          <cell r="IN140">
            <v>0</v>
          </cell>
          <cell r="IO140">
            <v>0</v>
          </cell>
          <cell r="IP140">
            <v>0</v>
          </cell>
          <cell r="IQ140">
            <v>0</v>
          </cell>
          <cell r="IR140">
            <v>0</v>
          </cell>
          <cell r="IS140">
            <v>0</v>
          </cell>
          <cell r="IT140">
            <v>0</v>
          </cell>
          <cell r="IU140">
            <v>0</v>
          </cell>
          <cell r="IV140">
            <v>0</v>
          </cell>
          <cell r="IW140">
            <v>0</v>
          </cell>
          <cell r="IX140">
            <v>0</v>
          </cell>
          <cell r="IY140">
            <v>0</v>
          </cell>
          <cell r="IZ140">
            <v>0</v>
          </cell>
          <cell r="JA140">
            <v>0</v>
          </cell>
          <cell r="JB140">
            <v>0</v>
          </cell>
          <cell r="JC140">
            <v>0</v>
          </cell>
          <cell r="JD140">
            <v>0</v>
          </cell>
          <cell r="JE140">
            <v>0</v>
          </cell>
          <cell r="JF140">
            <v>0</v>
          </cell>
          <cell r="JG140">
            <v>0</v>
          </cell>
          <cell r="JH140">
            <v>0</v>
          </cell>
          <cell r="JI140">
            <v>0</v>
          </cell>
          <cell r="JJ140">
            <v>0</v>
          </cell>
          <cell r="JK140">
            <v>0</v>
          </cell>
          <cell r="JL140">
            <v>0</v>
          </cell>
          <cell r="JM140">
            <v>0</v>
          </cell>
          <cell r="JN140">
            <v>0</v>
          </cell>
          <cell r="JO140">
            <v>0</v>
          </cell>
          <cell r="JP140">
            <v>0</v>
          </cell>
          <cell r="JQ140">
            <v>0</v>
          </cell>
          <cell r="JR140">
            <v>0</v>
          </cell>
          <cell r="JS140">
            <v>0</v>
          </cell>
          <cell r="JT140">
            <v>0</v>
          </cell>
          <cell r="JU140">
            <v>0</v>
          </cell>
          <cell r="JV140">
            <v>0</v>
          </cell>
          <cell r="JW140">
            <v>0</v>
          </cell>
          <cell r="JX140">
            <v>0</v>
          </cell>
          <cell r="JY140">
            <v>0</v>
          </cell>
          <cell r="JZ140">
            <v>0</v>
          </cell>
          <cell r="KA140">
            <v>0</v>
          </cell>
          <cell r="KB140">
            <v>0</v>
          </cell>
          <cell r="KC140">
            <v>0</v>
          </cell>
          <cell r="KD140">
            <v>0</v>
          </cell>
          <cell r="KE140">
            <v>0</v>
          </cell>
          <cell r="KF140">
            <v>0</v>
          </cell>
          <cell r="KG140">
            <v>0</v>
          </cell>
          <cell r="KH140">
            <v>0</v>
          </cell>
          <cell r="KI140">
            <v>0</v>
          </cell>
          <cell r="KJ140">
            <v>0</v>
          </cell>
          <cell r="KK140">
            <v>0</v>
          </cell>
          <cell r="KL140">
            <v>0</v>
          </cell>
          <cell r="KM140">
            <v>0</v>
          </cell>
          <cell r="KN140">
            <v>0</v>
          </cell>
          <cell r="KO140">
            <v>0</v>
          </cell>
          <cell r="KP140">
            <v>0</v>
          </cell>
          <cell r="KQ140">
            <v>0</v>
          </cell>
          <cell r="KR140">
            <v>0</v>
          </cell>
          <cell r="KS140">
            <v>0</v>
          </cell>
          <cell r="KT140">
            <v>0</v>
          </cell>
          <cell r="KU140">
            <v>0</v>
          </cell>
          <cell r="KV140">
            <v>0</v>
          </cell>
          <cell r="KW140">
            <v>0</v>
          </cell>
          <cell r="KX140">
            <v>0</v>
          </cell>
          <cell r="KY140">
            <v>0</v>
          </cell>
          <cell r="KZ140">
            <v>0</v>
          </cell>
          <cell r="LA140">
            <v>0</v>
          </cell>
          <cell r="LB140">
            <v>0</v>
          </cell>
          <cell r="LC140">
            <v>0</v>
          </cell>
          <cell r="LD140">
            <v>0</v>
          </cell>
          <cell r="LE140">
            <v>0</v>
          </cell>
          <cell r="LF140">
            <v>0</v>
          </cell>
          <cell r="LG140">
            <v>0</v>
          </cell>
          <cell r="LH140">
            <v>0</v>
          </cell>
          <cell r="LI140">
            <v>0</v>
          </cell>
          <cell r="LJ140">
            <v>0</v>
          </cell>
          <cell r="LK140">
            <v>0</v>
          </cell>
          <cell r="LL140">
            <v>0</v>
          </cell>
          <cell r="LQ140">
            <v>0</v>
          </cell>
          <cell r="LR140">
            <v>0</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v>2020</v>
          </cell>
          <cell r="OM140">
            <v>2022</v>
          </cell>
          <cell r="ON140">
            <v>2023</v>
          </cell>
          <cell r="OO140">
            <v>2023</v>
          </cell>
          <cell r="OP140" t="str">
            <v>п</v>
          </cell>
          <cell r="OR140" t="str">
            <v>нд</v>
          </cell>
          <cell r="OT140">
            <v>2.9000040059999992</v>
          </cell>
        </row>
        <row r="141">
          <cell r="A141" t="str">
            <v>K_Che338</v>
          </cell>
          <cell r="B141" t="str">
            <v>1.1.6</v>
          </cell>
          <cell r="C141" t="str">
            <v>Проведение предпроектного обследования и разработка проектно-сметной документации по реконструкции ВЛ 35кВ   Калаус-Горская-1 (Л-32) с протяженностью-16,59 км в рамках программы модернизации и повышения надежности электросетевого комплекса Чеченской Республики на 2020-2024 годы</v>
          </cell>
          <cell r="D141" t="str">
            <v>K_Che338</v>
          </cell>
          <cell r="E141">
            <v>14.669568003999998</v>
          </cell>
          <cell r="H141">
            <v>14.669568</v>
          </cell>
          <cell r="J141">
            <v>14.212217203999998</v>
          </cell>
          <cell r="K141">
            <v>7.5903577839999983</v>
          </cell>
          <cell r="L141">
            <v>6.6218594199999998</v>
          </cell>
          <cell r="M141">
            <v>0</v>
          </cell>
          <cell r="N141">
            <v>0</v>
          </cell>
          <cell r="O141">
            <v>0</v>
          </cell>
          <cell r="P141">
            <v>0</v>
          </cell>
          <cell r="Q141">
            <v>6.6218594199999998</v>
          </cell>
          <cell r="R141">
            <v>12.991001839388288</v>
          </cell>
          <cell r="S141">
            <v>0</v>
          </cell>
          <cell r="T141">
            <v>0</v>
          </cell>
          <cell r="U141">
            <v>0</v>
          </cell>
          <cell r="V141">
            <v>0</v>
          </cell>
          <cell r="W141">
            <v>12.991001839388288</v>
          </cell>
          <cell r="X141">
            <v>12.991001839388288</v>
          </cell>
          <cell r="Y141">
            <v>0</v>
          </cell>
          <cell r="Z141">
            <v>0</v>
          </cell>
          <cell r="AA141">
            <v>0</v>
          </cell>
          <cell r="AB141">
            <v>0</v>
          </cell>
          <cell r="AC141">
            <v>12.991001839388288</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v>1</v>
          </cell>
          <cell r="BC141" t="str">
            <v/>
          </cell>
          <cell r="BD141" t="str">
            <v/>
          </cell>
          <cell r="BE141" t="str">
            <v/>
          </cell>
          <cell r="BF141" t="str">
            <v>1</v>
          </cell>
          <cell r="BG141">
            <v>7.5903577799999997</v>
          </cell>
          <cell r="BH141">
            <v>0</v>
          </cell>
          <cell r="BI141">
            <v>0</v>
          </cell>
          <cell r="BJ141">
            <v>0</v>
          </cell>
          <cell r="BK141">
            <v>0</v>
          </cell>
          <cell r="BL141">
            <v>7.5903577799999997</v>
          </cell>
          <cell r="BM141">
            <v>0</v>
          </cell>
          <cell r="BN141">
            <v>0</v>
          </cell>
          <cell r="BO141">
            <v>0</v>
          </cell>
          <cell r="BP141">
            <v>0</v>
          </cell>
          <cell r="BQ141">
            <v>0</v>
          </cell>
          <cell r="BR141">
            <v>0</v>
          </cell>
          <cell r="BS141">
            <v>7.5903577799999997</v>
          </cell>
          <cell r="BT141">
            <v>0</v>
          </cell>
          <cell r="BU141">
            <v>0</v>
          </cell>
          <cell r="BV141">
            <v>0</v>
          </cell>
          <cell r="BW141">
            <v>0</v>
          </cell>
          <cell r="BX141">
            <v>7.5903577799999997</v>
          </cell>
          <cell r="BY141">
            <v>0</v>
          </cell>
          <cell r="BZ141">
            <v>0</v>
          </cell>
          <cell r="CA141">
            <v>0</v>
          </cell>
          <cell r="CB141">
            <v>0</v>
          </cell>
          <cell r="CC141">
            <v>0</v>
          </cell>
          <cell r="CD141">
            <v>0</v>
          </cell>
          <cell r="CE141">
            <v>0</v>
          </cell>
          <cell r="CF141">
            <v>0</v>
          </cell>
          <cell r="CG141">
            <v>0</v>
          </cell>
          <cell r="CH141">
            <v>0</v>
          </cell>
          <cell r="CI141">
            <v>0</v>
          </cell>
          <cell r="CJ141">
            <v>0</v>
          </cell>
          <cell r="CK141">
            <v>7.5903577799999997</v>
          </cell>
          <cell r="CL141">
            <v>0</v>
          </cell>
          <cell r="CM141">
            <v>0</v>
          </cell>
          <cell r="CN141">
            <v>0</v>
          </cell>
          <cell r="CO141">
            <v>0</v>
          </cell>
          <cell r="CP141">
            <v>7.5903577799999997</v>
          </cell>
          <cell r="CQ141" t="str">
            <v/>
          </cell>
          <cell r="CR141" t="str">
            <v/>
          </cell>
          <cell r="CS141" t="str">
            <v/>
          </cell>
          <cell r="CT141" t="str">
            <v/>
          </cell>
          <cell r="CU141">
            <v>0</v>
          </cell>
          <cell r="CX141">
            <v>12.224639999999999</v>
          </cell>
          <cell r="CY141">
            <v>12.224639999999999</v>
          </cell>
          <cell r="CZ141">
            <v>0</v>
          </cell>
          <cell r="DA141">
            <v>0</v>
          </cell>
          <cell r="DB141">
            <v>0</v>
          </cell>
          <cell r="DE141">
            <v>12.224640000000001</v>
          </cell>
          <cell r="DG141">
            <v>5.0402595699999981</v>
          </cell>
          <cell r="DH141">
            <v>3.1487294599999984</v>
          </cell>
          <cell r="DI141">
            <v>1.8915301099999999</v>
          </cell>
          <cell r="DJ141">
            <v>1.8915301099999999</v>
          </cell>
          <cell r="DK141">
            <v>0</v>
          </cell>
          <cell r="DL141">
            <v>0</v>
          </cell>
          <cell r="DM141">
            <v>0</v>
          </cell>
          <cell r="DN141">
            <v>0</v>
          </cell>
          <cell r="DS141">
            <v>0</v>
          </cell>
          <cell r="DT141">
            <v>0</v>
          </cell>
          <cell r="DU141">
            <v>0</v>
          </cell>
          <cell r="DV141">
            <v>0</v>
          </cell>
          <cell r="DW141">
            <v>0</v>
          </cell>
          <cell r="DX141" t="str">
            <v/>
          </cell>
          <cell r="DY141">
            <v>2</v>
          </cell>
          <cell r="DZ141" t="str">
            <v/>
          </cell>
          <cell r="EA141" t="str">
            <v/>
          </cell>
          <cell r="EB141" t="str">
            <v>2</v>
          </cell>
          <cell r="EC141">
            <v>3.1487294599999998</v>
          </cell>
          <cell r="ED141">
            <v>3.1487294599999998</v>
          </cell>
          <cell r="EE141">
            <v>0</v>
          </cell>
          <cell r="EF141">
            <v>0</v>
          </cell>
          <cell r="EG141">
            <v>0</v>
          </cell>
          <cell r="EH141">
            <v>0</v>
          </cell>
          <cell r="EI141">
            <v>0</v>
          </cell>
          <cell r="EJ141">
            <v>0</v>
          </cell>
          <cell r="EK141">
            <v>0</v>
          </cell>
          <cell r="EL141">
            <v>0</v>
          </cell>
          <cell r="EM141">
            <v>3.1487294599999998</v>
          </cell>
          <cell r="EN141">
            <v>3.1487294599999998</v>
          </cell>
          <cell r="EO141">
            <v>0</v>
          </cell>
          <cell r="EP141">
            <v>0</v>
          </cell>
          <cell r="EQ141">
            <v>0</v>
          </cell>
          <cell r="ER141">
            <v>3.1487294599999998</v>
          </cell>
          <cell r="ES141">
            <v>0</v>
          </cell>
          <cell r="ET141">
            <v>0</v>
          </cell>
          <cell r="EU141">
            <v>0</v>
          </cell>
          <cell r="EV141">
            <v>0</v>
          </cell>
          <cell r="EW141">
            <v>0</v>
          </cell>
          <cell r="EX141">
            <v>0</v>
          </cell>
          <cell r="EY141">
            <v>0</v>
          </cell>
          <cell r="EZ141">
            <v>0</v>
          </cell>
          <cell r="FA141">
            <v>0</v>
          </cell>
          <cell r="FB141">
            <v>3.1487294599999998</v>
          </cell>
          <cell r="FC141">
            <v>3.1487294599999998</v>
          </cell>
          <cell r="FD141">
            <v>0</v>
          </cell>
          <cell r="FE141">
            <v>0</v>
          </cell>
          <cell r="FF141">
            <v>0</v>
          </cell>
          <cell r="FG141" t="str">
            <v/>
          </cell>
          <cell r="FH141" t="str">
            <v/>
          </cell>
          <cell r="FI141" t="str">
            <v/>
          </cell>
          <cell r="FJ141" t="str">
            <v/>
          </cell>
          <cell r="FK141">
            <v>0</v>
          </cell>
          <cell r="FN141">
            <v>12.224639999999999</v>
          </cell>
          <cell r="FO141">
            <v>0</v>
          </cell>
          <cell r="FP141">
            <v>0</v>
          </cell>
          <cell r="FQ141">
            <v>0</v>
          </cell>
          <cell r="FR141">
            <v>0</v>
          </cell>
          <cell r="FS141">
            <v>0</v>
          </cell>
          <cell r="FT141">
            <v>0</v>
          </cell>
          <cell r="FU141">
            <v>0</v>
          </cell>
          <cell r="FV141">
            <v>1</v>
          </cell>
          <cell r="FW141">
            <v>0</v>
          </cell>
          <cell r="FX141">
            <v>1</v>
          </cell>
          <cell r="FZ141">
            <v>0</v>
          </cell>
          <cell r="GA141">
            <v>0</v>
          </cell>
          <cell r="GB141">
            <v>0</v>
          </cell>
          <cell r="GC141">
            <v>0</v>
          </cell>
          <cell r="GD141">
            <v>0</v>
          </cell>
          <cell r="GE141">
            <v>0</v>
          </cell>
          <cell r="GF141">
            <v>0</v>
          </cell>
          <cell r="GG141">
            <v>0</v>
          </cell>
          <cell r="GH141">
            <v>0</v>
          </cell>
          <cell r="GI141">
            <v>0</v>
          </cell>
          <cell r="GJ141">
            <v>0</v>
          </cell>
          <cell r="GK141">
            <v>0</v>
          </cell>
          <cell r="GL141">
            <v>0</v>
          </cell>
          <cell r="GM141">
            <v>0</v>
          </cell>
          <cell r="GN141">
            <v>0</v>
          </cell>
          <cell r="GO141">
            <v>0</v>
          </cell>
          <cell r="GP141">
            <v>0</v>
          </cell>
          <cell r="GQ141">
            <v>0</v>
          </cell>
          <cell r="GR141">
            <v>0</v>
          </cell>
          <cell r="GS141">
            <v>0</v>
          </cell>
          <cell r="GT141">
            <v>0</v>
          </cell>
          <cell r="GU141">
            <v>0</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0</v>
          </cell>
          <cell r="ID141">
            <v>0</v>
          </cell>
          <cell r="IE141">
            <v>0</v>
          </cell>
          <cell r="IF141">
            <v>0</v>
          </cell>
          <cell r="IG141">
            <v>0</v>
          </cell>
          <cell r="IH141">
            <v>0</v>
          </cell>
          <cell r="II141">
            <v>0</v>
          </cell>
          <cell r="IJ141">
            <v>0</v>
          </cell>
          <cell r="IK141">
            <v>0</v>
          </cell>
          <cell r="IL141">
            <v>0</v>
          </cell>
          <cell r="IM141">
            <v>0</v>
          </cell>
          <cell r="IN141">
            <v>0</v>
          </cell>
          <cell r="IO141">
            <v>0</v>
          </cell>
          <cell r="IP141">
            <v>0</v>
          </cell>
          <cell r="IQ141">
            <v>0</v>
          </cell>
          <cell r="IR141">
            <v>0</v>
          </cell>
          <cell r="IS141">
            <v>0</v>
          </cell>
          <cell r="IT141">
            <v>0</v>
          </cell>
          <cell r="IU141">
            <v>0</v>
          </cell>
          <cell r="IV141">
            <v>0</v>
          </cell>
          <cell r="IW141">
            <v>0</v>
          </cell>
          <cell r="IX141">
            <v>0</v>
          </cell>
          <cell r="IY141">
            <v>0</v>
          </cell>
          <cell r="IZ141">
            <v>0</v>
          </cell>
          <cell r="JA141">
            <v>0</v>
          </cell>
          <cell r="JB141">
            <v>0</v>
          </cell>
          <cell r="JC141">
            <v>0</v>
          </cell>
          <cell r="JD141">
            <v>0</v>
          </cell>
          <cell r="JE141">
            <v>0</v>
          </cell>
          <cell r="JF141">
            <v>0</v>
          </cell>
          <cell r="JG141">
            <v>0</v>
          </cell>
          <cell r="JH141">
            <v>0</v>
          </cell>
          <cell r="JI141">
            <v>0</v>
          </cell>
          <cell r="JJ141">
            <v>0</v>
          </cell>
          <cell r="JK141">
            <v>0</v>
          </cell>
          <cell r="JL141">
            <v>0</v>
          </cell>
          <cell r="JM141">
            <v>0</v>
          </cell>
          <cell r="JN141">
            <v>0</v>
          </cell>
          <cell r="JO141">
            <v>0</v>
          </cell>
          <cell r="JP141">
            <v>0</v>
          </cell>
          <cell r="JQ141">
            <v>0</v>
          </cell>
          <cell r="JR141">
            <v>0</v>
          </cell>
          <cell r="JS141">
            <v>0</v>
          </cell>
          <cell r="JT141">
            <v>0</v>
          </cell>
          <cell r="JU141">
            <v>0</v>
          </cell>
          <cell r="JV141">
            <v>0</v>
          </cell>
          <cell r="JW141">
            <v>0</v>
          </cell>
          <cell r="JX141">
            <v>0</v>
          </cell>
          <cell r="JY141">
            <v>0</v>
          </cell>
          <cell r="JZ141">
            <v>0</v>
          </cell>
          <cell r="KA141">
            <v>0</v>
          </cell>
          <cell r="KB141">
            <v>0</v>
          </cell>
          <cell r="KC141">
            <v>0</v>
          </cell>
          <cell r="KD141">
            <v>0</v>
          </cell>
          <cell r="KE141">
            <v>0</v>
          </cell>
          <cell r="KF141">
            <v>0</v>
          </cell>
          <cell r="KG141">
            <v>0</v>
          </cell>
          <cell r="KH141">
            <v>0</v>
          </cell>
          <cell r="KI141">
            <v>0</v>
          </cell>
          <cell r="KJ141">
            <v>0</v>
          </cell>
          <cell r="KK141">
            <v>0</v>
          </cell>
          <cell r="KL141">
            <v>0</v>
          </cell>
          <cell r="KM141">
            <v>0</v>
          </cell>
          <cell r="KN141">
            <v>0</v>
          </cell>
          <cell r="KO141">
            <v>0</v>
          </cell>
          <cell r="KP141">
            <v>0</v>
          </cell>
          <cell r="KQ141">
            <v>0</v>
          </cell>
          <cell r="KR141">
            <v>0</v>
          </cell>
          <cell r="KS141">
            <v>0</v>
          </cell>
          <cell r="KT141">
            <v>0</v>
          </cell>
          <cell r="KU141">
            <v>0</v>
          </cell>
          <cell r="KV141">
            <v>0</v>
          </cell>
          <cell r="KW141">
            <v>0</v>
          </cell>
          <cell r="KX141">
            <v>0</v>
          </cell>
          <cell r="KY141">
            <v>0</v>
          </cell>
          <cell r="KZ141">
            <v>0</v>
          </cell>
          <cell r="LA141">
            <v>0</v>
          </cell>
          <cell r="LB141">
            <v>0</v>
          </cell>
          <cell r="LC141">
            <v>0</v>
          </cell>
          <cell r="LD141">
            <v>0</v>
          </cell>
          <cell r="LE141">
            <v>0</v>
          </cell>
          <cell r="LF141">
            <v>0</v>
          </cell>
          <cell r="LG141">
            <v>0</v>
          </cell>
          <cell r="LH141">
            <v>0</v>
          </cell>
          <cell r="LI141">
            <v>0</v>
          </cell>
          <cell r="LJ141">
            <v>0</v>
          </cell>
          <cell r="LK141">
            <v>0</v>
          </cell>
          <cell r="LL141">
            <v>0</v>
          </cell>
          <cell r="LQ141">
            <v>0</v>
          </cell>
          <cell r="LR141">
            <v>0</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v>2020</v>
          </cell>
          <cell r="OM141">
            <v>2022</v>
          </cell>
          <cell r="ON141">
            <v>2023</v>
          </cell>
          <cell r="OO141">
            <v>2023</v>
          </cell>
          <cell r="OP141" t="str">
            <v>п</v>
          </cell>
          <cell r="OR141" t="str">
            <v>нд</v>
          </cell>
          <cell r="OT141">
            <v>14.669568003999998</v>
          </cell>
        </row>
        <row r="142">
          <cell r="A142" t="str">
            <v>K_Che339</v>
          </cell>
          <cell r="B142" t="str">
            <v>1.1.6</v>
          </cell>
          <cell r="C142" t="str">
            <v>Проведение предпроектного обследования и разработка проектно-сметной документации по реконструкции ВЛ 35кВ №56-Электроприбор  (Л-14) с протяженностью-2,4км в рамках программы модернизации и повышения надежности электросетевого комплекса Чеченской Республики на 2020-2024 годы</v>
          </cell>
          <cell r="D142" t="str">
            <v>K_Che339</v>
          </cell>
          <cell r="E142">
            <v>5.0455080000000017</v>
          </cell>
          <cell r="H142">
            <v>5.0455079899999999</v>
          </cell>
          <cell r="J142">
            <v>4.9261129100000023</v>
          </cell>
          <cell r="K142">
            <v>2.8162052300000018</v>
          </cell>
          <cell r="L142">
            <v>2.1099076800000001</v>
          </cell>
          <cell r="M142">
            <v>0</v>
          </cell>
          <cell r="N142">
            <v>0</v>
          </cell>
          <cell r="O142">
            <v>0</v>
          </cell>
          <cell r="P142">
            <v>0</v>
          </cell>
          <cell r="Q142">
            <v>2.1099076800000001</v>
          </cell>
          <cell r="R142">
            <v>4.7097907750776011</v>
          </cell>
          <cell r="S142">
            <v>0</v>
          </cell>
          <cell r="T142">
            <v>0</v>
          </cell>
          <cell r="U142">
            <v>0</v>
          </cell>
          <cell r="V142">
            <v>0</v>
          </cell>
          <cell r="W142">
            <v>4.7097907750776011</v>
          </cell>
          <cell r="X142">
            <v>4.7097907750776011</v>
          </cell>
          <cell r="Y142">
            <v>0</v>
          </cell>
          <cell r="Z142">
            <v>0</v>
          </cell>
          <cell r="AA142">
            <v>0</v>
          </cell>
          <cell r="AB142">
            <v>0</v>
          </cell>
          <cell r="AC142">
            <v>4.7097907750776011</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v>1</v>
          </cell>
          <cell r="BC142" t="str">
            <v/>
          </cell>
          <cell r="BD142" t="str">
            <v/>
          </cell>
          <cell r="BE142" t="str">
            <v/>
          </cell>
          <cell r="BF142" t="str">
            <v>1</v>
          </cell>
          <cell r="BG142">
            <v>2.8162052200000001</v>
          </cell>
          <cell r="BH142">
            <v>0</v>
          </cell>
          <cell r="BI142">
            <v>0</v>
          </cell>
          <cell r="BJ142">
            <v>0</v>
          </cell>
          <cell r="BK142">
            <v>0</v>
          </cell>
          <cell r="BL142">
            <v>2.8162052200000001</v>
          </cell>
          <cell r="BM142">
            <v>0</v>
          </cell>
          <cell r="BN142">
            <v>0</v>
          </cell>
          <cell r="BO142">
            <v>0</v>
          </cell>
          <cell r="BP142">
            <v>0</v>
          </cell>
          <cell r="BQ142">
            <v>0</v>
          </cell>
          <cell r="BR142">
            <v>0</v>
          </cell>
          <cell r="BS142">
            <v>2.8162052200000001</v>
          </cell>
          <cell r="BT142">
            <v>0</v>
          </cell>
          <cell r="BU142">
            <v>0</v>
          </cell>
          <cell r="BV142">
            <v>0</v>
          </cell>
          <cell r="BW142">
            <v>0</v>
          </cell>
          <cell r="BX142">
            <v>2.8162052200000001</v>
          </cell>
          <cell r="BY142">
            <v>0</v>
          </cell>
          <cell r="BZ142">
            <v>0</v>
          </cell>
          <cell r="CA142">
            <v>0</v>
          </cell>
          <cell r="CB142">
            <v>0</v>
          </cell>
          <cell r="CC142">
            <v>0</v>
          </cell>
          <cell r="CD142">
            <v>0</v>
          </cell>
          <cell r="CE142">
            <v>0</v>
          </cell>
          <cell r="CF142">
            <v>0</v>
          </cell>
          <cell r="CG142">
            <v>0</v>
          </cell>
          <cell r="CH142">
            <v>0</v>
          </cell>
          <cell r="CI142">
            <v>0</v>
          </cell>
          <cell r="CJ142">
            <v>0</v>
          </cell>
          <cell r="CK142">
            <v>2.8162052200000001</v>
          </cell>
          <cell r="CL142">
            <v>0</v>
          </cell>
          <cell r="CM142">
            <v>0</v>
          </cell>
          <cell r="CN142">
            <v>0</v>
          </cell>
          <cell r="CO142">
            <v>0</v>
          </cell>
          <cell r="CP142">
            <v>2.8162052200000001</v>
          </cell>
          <cell r="CQ142" t="str">
            <v/>
          </cell>
          <cell r="CR142" t="str">
            <v/>
          </cell>
          <cell r="CS142" t="str">
            <v/>
          </cell>
          <cell r="CT142" t="str">
            <v/>
          </cell>
          <cell r="CU142">
            <v>0</v>
          </cell>
          <cell r="CX142">
            <v>4.2045900000000005</v>
          </cell>
          <cell r="CY142">
            <v>4.2045900000000005</v>
          </cell>
          <cell r="CZ142">
            <v>0</v>
          </cell>
          <cell r="DA142">
            <v>0</v>
          </cell>
          <cell r="DB142">
            <v>0</v>
          </cell>
          <cell r="DE142">
            <v>4.2045899999999996</v>
          </cell>
          <cell r="DG142">
            <v>2.1475378500000009</v>
          </cell>
          <cell r="DH142">
            <v>1.3465095200000006</v>
          </cell>
          <cell r="DI142">
            <v>0.80102833000000007</v>
          </cell>
          <cell r="DJ142">
            <v>0.80102833000000007</v>
          </cell>
          <cell r="DK142">
            <v>0</v>
          </cell>
          <cell r="DL142">
            <v>0</v>
          </cell>
          <cell r="DM142">
            <v>0</v>
          </cell>
          <cell r="DN142">
            <v>0</v>
          </cell>
          <cell r="DS142">
            <v>0</v>
          </cell>
          <cell r="DT142">
            <v>0</v>
          </cell>
          <cell r="DU142">
            <v>0</v>
          </cell>
          <cell r="DV142">
            <v>0</v>
          </cell>
          <cell r="DW142">
            <v>0</v>
          </cell>
          <cell r="DX142" t="str">
            <v/>
          </cell>
          <cell r="DY142">
            <v>2</v>
          </cell>
          <cell r="DZ142" t="str">
            <v/>
          </cell>
          <cell r="EA142" t="str">
            <v/>
          </cell>
          <cell r="EB142" t="str">
            <v>2</v>
          </cell>
          <cell r="EC142">
            <v>1.3465095200000001</v>
          </cell>
          <cell r="ED142">
            <v>1.3465095200000001</v>
          </cell>
          <cell r="EE142">
            <v>0</v>
          </cell>
          <cell r="EF142">
            <v>0</v>
          </cell>
          <cell r="EG142">
            <v>0</v>
          </cell>
          <cell r="EH142">
            <v>0</v>
          </cell>
          <cell r="EI142">
            <v>0</v>
          </cell>
          <cell r="EJ142">
            <v>0</v>
          </cell>
          <cell r="EK142">
            <v>0</v>
          </cell>
          <cell r="EL142">
            <v>0</v>
          </cell>
          <cell r="EM142">
            <v>1.3465095200000001</v>
          </cell>
          <cell r="EN142">
            <v>1.3465095200000001</v>
          </cell>
          <cell r="EO142">
            <v>0</v>
          </cell>
          <cell r="EP142">
            <v>0</v>
          </cell>
          <cell r="EQ142">
            <v>0</v>
          </cell>
          <cell r="ER142">
            <v>1.3465095200000001</v>
          </cell>
          <cell r="ES142">
            <v>0</v>
          </cell>
          <cell r="ET142">
            <v>0</v>
          </cell>
          <cell r="EU142">
            <v>0</v>
          </cell>
          <cell r="EV142">
            <v>0</v>
          </cell>
          <cell r="EW142">
            <v>0</v>
          </cell>
          <cell r="EX142">
            <v>0</v>
          </cell>
          <cell r="EY142">
            <v>0</v>
          </cell>
          <cell r="EZ142">
            <v>0</v>
          </cell>
          <cell r="FA142">
            <v>0</v>
          </cell>
          <cell r="FB142">
            <v>1.3465095200000001</v>
          </cell>
          <cell r="FC142">
            <v>1.3465095200000001</v>
          </cell>
          <cell r="FD142">
            <v>0</v>
          </cell>
          <cell r="FE142">
            <v>0</v>
          </cell>
          <cell r="FF142">
            <v>0</v>
          </cell>
          <cell r="FG142" t="str">
            <v/>
          </cell>
          <cell r="FH142" t="str">
            <v/>
          </cell>
          <cell r="FI142" t="str">
            <v/>
          </cell>
          <cell r="FJ142" t="str">
            <v/>
          </cell>
          <cell r="FK142">
            <v>0</v>
          </cell>
          <cell r="FN142">
            <v>4.2045900000000005</v>
          </cell>
          <cell r="FO142">
            <v>0</v>
          </cell>
          <cell r="FP142">
            <v>0</v>
          </cell>
          <cell r="FQ142">
            <v>0</v>
          </cell>
          <cell r="FR142">
            <v>0</v>
          </cell>
          <cell r="FS142">
            <v>0</v>
          </cell>
          <cell r="FT142">
            <v>0</v>
          </cell>
          <cell r="FU142">
            <v>0</v>
          </cell>
          <cell r="FV142">
            <v>1</v>
          </cell>
          <cell r="FW142">
            <v>0</v>
          </cell>
          <cell r="FX142">
            <v>1</v>
          </cell>
          <cell r="FZ142">
            <v>0</v>
          </cell>
          <cell r="GA142">
            <v>0</v>
          </cell>
          <cell r="GB142">
            <v>0</v>
          </cell>
          <cell r="GC142">
            <v>0</v>
          </cell>
          <cell r="GD142">
            <v>0</v>
          </cell>
          <cell r="GE142">
            <v>0</v>
          </cell>
          <cell r="GF142">
            <v>0</v>
          </cell>
          <cell r="GG142">
            <v>0</v>
          </cell>
          <cell r="GH142">
            <v>0</v>
          </cell>
          <cell r="GI142">
            <v>0</v>
          </cell>
          <cell r="GJ142">
            <v>0</v>
          </cell>
          <cell r="GK142">
            <v>0</v>
          </cell>
          <cell r="GL142">
            <v>0</v>
          </cell>
          <cell r="GM142">
            <v>0</v>
          </cell>
          <cell r="GN142">
            <v>0</v>
          </cell>
          <cell r="GO142">
            <v>0</v>
          </cell>
          <cell r="GP142">
            <v>0</v>
          </cell>
          <cell r="GQ142">
            <v>0</v>
          </cell>
          <cell r="GR142">
            <v>0</v>
          </cell>
          <cell r="GS142">
            <v>0</v>
          </cell>
          <cell r="GT142">
            <v>0</v>
          </cell>
          <cell r="GU142">
            <v>0</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0</v>
          </cell>
          <cell r="ID142">
            <v>0</v>
          </cell>
          <cell r="IE142">
            <v>0</v>
          </cell>
          <cell r="IF142">
            <v>0</v>
          </cell>
          <cell r="IG142">
            <v>0</v>
          </cell>
          <cell r="IH142">
            <v>0</v>
          </cell>
          <cell r="II142">
            <v>0</v>
          </cell>
          <cell r="IJ142">
            <v>0</v>
          </cell>
          <cell r="IK142">
            <v>0</v>
          </cell>
          <cell r="IL142">
            <v>0</v>
          </cell>
          <cell r="IM142">
            <v>0</v>
          </cell>
          <cell r="IN142">
            <v>0</v>
          </cell>
          <cell r="IO142">
            <v>0</v>
          </cell>
          <cell r="IP142">
            <v>0</v>
          </cell>
          <cell r="IQ142">
            <v>0</v>
          </cell>
          <cell r="IR142">
            <v>0</v>
          </cell>
          <cell r="IS142">
            <v>0</v>
          </cell>
          <cell r="IT142">
            <v>0</v>
          </cell>
          <cell r="IU142">
            <v>0</v>
          </cell>
          <cell r="IV142">
            <v>0</v>
          </cell>
          <cell r="IW142">
            <v>0</v>
          </cell>
          <cell r="IX142">
            <v>0</v>
          </cell>
          <cell r="IY142">
            <v>0</v>
          </cell>
          <cell r="IZ142">
            <v>0</v>
          </cell>
          <cell r="JA142">
            <v>0</v>
          </cell>
          <cell r="JB142">
            <v>0</v>
          </cell>
          <cell r="JC142">
            <v>0</v>
          </cell>
          <cell r="JD142">
            <v>0</v>
          </cell>
          <cell r="JE142">
            <v>0</v>
          </cell>
          <cell r="JF142">
            <v>0</v>
          </cell>
          <cell r="JG142">
            <v>0</v>
          </cell>
          <cell r="JH142">
            <v>0</v>
          </cell>
          <cell r="JI142">
            <v>0</v>
          </cell>
          <cell r="JJ142">
            <v>0</v>
          </cell>
          <cell r="JK142">
            <v>0</v>
          </cell>
          <cell r="JL142">
            <v>0</v>
          </cell>
          <cell r="JM142">
            <v>0</v>
          </cell>
          <cell r="JN142">
            <v>0</v>
          </cell>
          <cell r="JO142">
            <v>0</v>
          </cell>
          <cell r="JP142">
            <v>0</v>
          </cell>
          <cell r="JQ142">
            <v>0</v>
          </cell>
          <cell r="JR142">
            <v>0</v>
          </cell>
          <cell r="JS142">
            <v>0</v>
          </cell>
          <cell r="JT142">
            <v>0</v>
          </cell>
          <cell r="JU142">
            <v>0</v>
          </cell>
          <cell r="JV142">
            <v>0</v>
          </cell>
          <cell r="JW142">
            <v>0</v>
          </cell>
          <cell r="JX142">
            <v>0</v>
          </cell>
          <cell r="JY142">
            <v>0</v>
          </cell>
          <cell r="JZ142">
            <v>0</v>
          </cell>
          <cell r="KA142">
            <v>0</v>
          </cell>
          <cell r="KB142">
            <v>0</v>
          </cell>
          <cell r="KC142">
            <v>0</v>
          </cell>
          <cell r="KD142">
            <v>0</v>
          </cell>
          <cell r="KE142">
            <v>0</v>
          </cell>
          <cell r="KF142">
            <v>0</v>
          </cell>
          <cell r="KG142">
            <v>0</v>
          </cell>
          <cell r="KH142">
            <v>0</v>
          </cell>
          <cell r="KI142">
            <v>0</v>
          </cell>
          <cell r="KJ142">
            <v>0</v>
          </cell>
          <cell r="KK142">
            <v>0</v>
          </cell>
          <cell r="KL142">
            <v>0</v>
          </cell>
          <cell r="KM142">
            <v>0</v>
          </cell>
          <cell r="KN142">
            <v>0</v>
          </cell>
          <cell r="KO142">
            <v>0</v>
          </cell>
          <cell r="KP142">
            <v>0</v>
          </cell>
          <cell r="KQ142">
            <v>0</v>
          </cell>
          <cell r="KR142">
            <v>0</v>
          </cell>
          <cell r="KS142">
            <v>0</v>
          </cell>
          <cell r="KT142">
            <v>0</v>
          </cell>
          <cell r="KU142">
            <v>0</v>
          </cell>
          <cell r="KV142">
            <v>0</v>
          </cell>
          <cell r="KW142">
            <v>0</v>
          </cell>
          <cell r="KX142">
            <v>0</v>
          </cell>
          <cell r="KY142">
            <v>0</v>
          </cell>
          <cell r="KZ142">
            <v>0</v>
          </cell>
          <cell r="LA142">
            <v>0</v>
          </cell>
          <cell r="LB142">
            <v>0</v>
          </cell>
          <cell r="LC142">
            <v>0</v>
          </cell>
          <cell r="LD142">
            <v>0</v>
          </cell>
          <cell r="LE142">
            <v>0</v>
          </cell>
          <cell r="LF142">
            <v>0</v>
          </cell>
          <cell r="LG142">
            <v>0</v>
          </cell>
          <cell r="LH142">
            <v>0</v>
          </cell>
          <cell r="LI142">
            <v>0</v>
          </cell>
          <cell r="LJ142">
            <v>0</v>
          </cell>
          <cell r="LK142">
            <v>0</v>
          </cell>
          <cell r="LL142">
            <v>0</v>
          </cell>
          <cell r="LQ142">
            <v>0</v>
          </cell>
          <cell r="LR142">
            <v>0</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v>2020</v>
          </cell>
          <cell r="OM142">
            <v>2022</v>
          </cell>
          <cell r="ON142">
            <v>2023</v>
          </cell>
          <cell r="OO142">
            <v>2023</v>
          </cell>
          <cell r="OP142" t="str">
            <v>п</v>
          </cell>
          <cell r="OR142" t="str">
            <v>нд</v>
          </cell>
          <cell r="OT142">
            <v>5.0455080000000017</v>
          </cell>
        </row>
        <row r="143">
          <cell r="A143" t="str">
            <v>K_Che340</v>
          </cell>
          <cell r="B143" t="str">
            <v>1.1.6</v>
          </cell>
          <cell r="C143" t="str">
            <v>Проведение предпроектного обследования и разработка проектно-сметной документации по реконструкции ВЛ-35кВ ПС Шелковская - ПС Старогладовская (Л-54)  Двухцепка с Л-54а оп.№198-204, Л-147 оп.№161-168) в рамках программы модернизации и повышения надежности электросетевого комплекса Чеченской Республики на 2020-2024 годы</v>
          </cell>
          <cell r="D143" t="str">
            <v>K_Che340</v>
          </cell>
          <cell r="E143">
            <v>7.2592319960000005</v>
          </cell>
          <cell r="H143">
            <v>7.2592319999999999</v>
          </cell>
          <cell r="J143">
            <v>6.7056566960000001</v>
          </cell>
          <cell r="K143">
            <v>3.8859779360000006</v>
          </cell>
          <cell r="L143">
            <v>2.81967876</v>
          </cell>
          <cell r="M143">
            <v>0</v>
          </cell>
          <cell r="N143">
            <v>0</v>
          </cell>
          <cell r="O143">
            <v>0</v>
          </cell>
          <cell r="P143">
            <v>0</v>
          </cell>
          <cell r="Q143">
            <v>2.81967876</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3.8859779400000001</v>
          </cell>
          <cell r="BH143">
            <v>0</v>
          </cell>
          <cell r="BI143">
            <v>0</v>
          </cell>
          <cell r="BJ143">
            <v>0</v>
          </cell>
          <cell r="BK143">
            <v>0</v>
          </cell>
          <cell r="BL143">
            <v>3.8859779400000001</v>
          </cell>
          <cell r="BM143">
            <v>0</v>
          </cell>
          <cell r="BN143">
            <v>0</v>
          </cell>
          <cell r="BO143">
            <v>0</v>
          </cell>
          <cell r="BP143">
            <v>0</v>
          </cell>
          <cell r="BQ143">
            <v>0</v>
          </cell>
          <cell r="BR143">
            <v>0</v>
          </cell>
          <cell r="BS143">
            <v>3.8859779400000001</v>
          </cell>
          <cell r="BT143">
            <v>0</v>
          </cell>
          <cell r="BU143">
            <v>0</v>
          </cell>
          <cell r="BV143">
            <v>0</v>
          </cell>
          <cell r="BW143">
            <v>0</v>
          </cell>
          <cell r="BX143">
            <v>3.8859779400000001</v>
          </cell>
          <cell r="BY143">
            <v>0</v>
          </cell>
          <cell r="BZ143">
            <v>0</v>
          </cell>
          <cell r="CA143">
            <v>0</v>
          </cell>
          <cell r="CB143">
            <v>0</v>
          </cell>
          <cell r="CC143">
            <v>0</v>
          </cell>
          <cell r="CD143">
            <v>0</v>
          </cell>
          <cell r="CE143">
            <v>0</v>
          </cell>
          <cell r="CF143">
            <v>0</v>
          </cell>
          <cell r="CG143">
            <v>0</v>
          </cell>
          <cell r="CH143">
            <v>0</v>
          </cell>
          <cell r="CI143">
            <v>0</v>
          </cell>
          <cell r="CJ143">
            <v>0</v>
          </cell>
          <cell r="CK143">
            <v>3.8859779400000001</v>
          </cell>
          <cell r="CL143">
            <v>0</v>
          </cell>
          <cell r="CM143">
            <v>0</v>
          </cell>
          <cell r="CN143">
            <v>0</v>
          </cell>
          <cell r="CO143">
            <v>0</v>
          </cell>
          <cell r="CP143">
            <v>3.8859779400000001</v>
          </cell>
          <cell r="CQ143" t="str">
            <v/>
          </cell>
          <cell r="CR143" t="str">
            <v/>
          </cell>
          <cell r="CS143" t="str">
            <v/>
          </cell>
          <cell r="CT143" t="str">
            <v/>
          </cell>
          <cell r="CU143">
            <v>0</v>
          </cell>
          <cell r="CX143">
            <v>6.0493600000000001</v>
          </cell>
          <cell r="CY143">
            <v>6.0493600000000001</v>
          </cell>
          <cell r="CZ143">
            <v>0</v>
          </cell>
          <cell r="DA143">
            <v>0</v>
          </cell>
          <cell r="DB143">
            <v>0</v>
          </cell>
          <cell r="DE143">
            <v>6.0493600000000001</v>
          </cell>
          <cell r="DG143">
            <v>2.8308891300000001</v>
          </cell>
          <cell r="DH143">
            <v>1.7246753100000003</v>
          </cell>
          <cell r="DI143">
            <v>1.10621382</v>
          </cell>
          <cell r="DJ143">
            <v>1.10621382</v>
          </cell>
          <cell r="DK143">
            <v>0</v>
          </cell>
          <cell r="DL143">
            <v>0</v>
          </cell>
          <cell r="DM143">
            <v>0</v>
          </cell>
          <cell r="DN143">
            <v>0</v>
          </cell>
          <cell r="DS143">
            <v>0</v>
          </cell>
          <cell r="DT143">
            <v>0</v>
          </cell>
          <cell r="DU143">
            <v>0</v>
          </cell>
          <cell r="DV143">
            <v>0</v>
          </cell>
          <cell r="DW143">
            <v>0</v>
          </cell>
          <cell r="DX143" t="str">
            <v/>
          </cell>
          <cell r="DY143">
            <v>2</v>
          </cell>
          <cell r="DZ143" t="str">
            <v/>
          </cell>
          <cell r="EA143" t="str">
            <v/>
          </cell>
          <cell r="EB143" t="str">
            <v>2</v>
          </cell>
          <cell r="EC143">
            <v>1.7246753100000001</v>
          </cell>
          <cell r="ED143">
            <v>1.7246753100000001</v>
          </cell>
          <cell r="EE143">
            <v>0</v>
          </cell>
          <cell r="EF143">
            <v>0</v>
          </cell>
          <cell r="EG143">
            <v>0</v>
          </cell>
          <cell r="EH143">
            <v>0</v>
          </cell>
          <cell r="EI143">
            <v>0</v>
          </cell>
          <cell r="EJ143">
            <v>0</v>
          </cell>
          <cell r="EK143">
            <v>0</v>
          </cell>
          <cell r="EL143">
            <v>0</v>
          </cell>
          <cell r="EM143">
            <v>1.7246753100000001</v>
          </cell>
          <cell r="EN143">
            <v>1.7246753100000001</v>
          </cell>
          <cell r="EO143">
            <v>0</v>
          </cell>
          <cell r="EP143">
            <v>0</v>
          </cell>
          <cell r="EQ143">
            <v>0</v>
          </cell>
          <cell r="ER143">
            <v>1.7246753100000001</v>
          </cell>
          <cell r="ES143">
            <v>0</v>
          </cell>
          <cell r="ET143">
            <v>0</v>
          </cell>
          <cell r="EU143">
            <v>0</v>
          </cell>
          <cell r="EV143">
            <v>0</v>
          </cell>
          <cell r="EW143">
            <v>0</v>
          </cell>
          <cell r="EX143">
            <v>0</v>
          </cell>
          <cell r="EY143">
            <v>0</v>
          </cell>
          <cell r="EZ143">
            <v>0</v>
          </cell>
          <cell r="FA143">
            <v>0</v>
          </cell>
          <cell r="FB143">
            <v>1.7246753100000001</v>
          </cell>
          <cell r="FC143">
            <v>1.7246753100000001</v>
          </cell>
          <cell r="FD143">
            <v>0</v>
          </cell>
          <cell r="FE143">
            <v>0</v>
          </cell>
          <cell r="FF143">
            <v>0</v>
          </cell>
          <cell r="FG143" t="str">
            <v/>
          </cell>
          <cell r="FH143" t="str">
            <v/>
          </cell>
          <cell r="FI143" t="str">
            <v/>
          </cell>
          <cell r="FJ143" t="str">
            <v/>
          </cell>
          <cell r="FK143">
            <v>0</v>
          </cell>
          <cell r="FN143">
            <v>6.0493600000000001</v>
          </cell>
          <cell r="FO143">
            <v>0</v>
          </cell>
          <cell r="FP143">
            <v>0</v>
          </cell>
          <cell r="FQ143">
            <v>0</v>
          </cell>
          <cell r="FR143">
            <v>0</v>
          </cell>
          <cell r="FS143">
            <v>0</v>
          </cell>
          <cell r="FT143">
            <v>0</v>
          </cell>
          <cell r="FU143">
            <v>0</v>
          </cell>
          <cell r="FV143">
            <v>1</v>
          </cell>
          <cell r="FW143">
            <v>0</v>
          </cell>
          <cell r="FX143">
            <v>1</v>
          </cell>
          <cell r="FZ143">
            <v>0</v>
          </cell>
          <cell r="GA143">
            <v>0</v>
          </cell>
          <cell r="GB143">
            <v>0</v>
          </cell>
          <cell r="GC143">
            <v>0</v>
          </cell>
          <cell r="GD143">
            <v>0</v>
          </cell>
          <cell r="GE143">
            <v>0</v>
          </cell>
          <cell r="GF143">
            <v>0</v>
          </cell>
          <cell r="GG143">
            <v>0</v>
          </cell>
          <cell r="GH143">
            <v>0</v>
          </cell>
          <cell r="GI143">
            <v>0</v>
          </cell>
          <cell r="GJ143">
            <v>0</v>
          </cell>
          <cell r="GK143">
            <v>0</v>
          </cell>
          <cell r="GL143">
            <v>0</v>
          </cell>
          <cell r="GM143">
            <v>0</v>
          </cell>
          <cell r="GN143">
            <v>0</v>
          </cell>
          <cell r="GO143">
            <v>0</v>
          </cell>
          <cell r="GP143">
            <v>0</v>
          </cell>
          <cell r="GQ143">
            <v>0</v>
          </cell>
          <cell r="GR143">
            <v>0</v>
          </cell>
          <cell r="GS143">
            <v>0</v>
          </cell>
          <cell r="GT143">
            <v>0</v>
          </cell>
          <cell r="GU143">
            <v>0</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0</v>
          </cell>
          <cell r="ID143">
            <v>0</v>
          </cell>
          <cell r="IE143">
            <v>0</v>
          </cell>
          <cell r="IF143">
            <v>0</v>
          </cell>
          <cell r="IG143">
            <v>0</v>
          </cell>
          <cell r="IH143">
            <v>0</v>
          </cell>
          <cell r="II143">
            <v>0</v>
          </cell>
          <cell r="IJ143">
            <v>0</v>
          </cell>
          <cell r="IK143">
            <v>0</v>
          </cell>
          <cell r="IL143">
            <v>0</v>
          </cell>
          <cell r="IM143">
            <v>0</v>
          </cell>
          <cell r="IN143">
            <v>0</v>
          </cell>
          <cell r="IO143">
            <v>0</v>
          </cell>
          <cell r="IP143">
            <v>0</v>
          </cell>
          <cell r="IQ143">
            <v>0</v>
          </cell>
          <cell r="IR143">
            <v>0</v>
          </cell>
          <cell r="IS143">
            <v>0</v>
          </cell>
          <cell r="IT143">
            <v>0</v>
          </cell>
          <cell r="IU143">
            <v>0</v>
          </cell>
          <cell r="IV143">
            <v>0</v>
          </cell>
          <cell r="IW143">
            <v>0</v>
          </cell>
          <cell r="IX143">
            <v>0</v>
          </cell>
          <cell r="IY143">
            <v>0</v>
          </cell>
          <cell r="IZ143">
            <v>0</v>
          </cell>
          <cell r="JA143">
            <v>0</v>
          </cell>
          <cell r="JB143">
            <v>0</v>
          </cell>
          <cell r="JC143">
            <v>0</v>
          </cell>
          <cell r="JD143">
            <v>0</v>
          </cell>
          <cell r="JE143">
            <v>0</v>
          </cell>
          <cell r="JF143">
            <v>0</v>
          </cell>
          <cell r="JG143">
            <v>0</v>
          </cell>
          <cell r="JH143">
            <v>0</v>
          </cell>
          <cell r="JI143">
            <v>0</v>
          </cell>
          <cell r="JJ143">
            <v>0</v>
          </cell>
          <cell r="JK143">
            <v>0</v>
          </cell>
          <cell r="JL143">
            <v>0</v>
          </cell>
          <cell r="JM143">
            <v>0</v>
          </cell>
          <cell r="JN143">
            <v>0</v>
          </cell>
          <cell r="JO143">
            <v>0</v>
          </cell>
          <cell r="JP143">
            <v>0</v>
          </cell>
          <cell r="JQ143">
            <v>0</v>
          </cell>
          <cell r="JR143">
            <v>0</v>
          </cell>
          <cell r="JS143">
            <v>0</v>
          </cell>
          <cell r="JT143">
            <v>0</v>
          </cell>
          <cell r="JU143">
            <v>0</v>
          </cell>
          <cell r="JV143">
            <v>0</v>
          </cell>
          <cell r="JW143">
            <v>0</v>
          </cell>
          <cell r="JX143">
            <v>0</v>
          </cell>
          <cell r="JY143">
            <v>0</v>
          </cell>
          <cell r="JZ143">
            <v>0</v>
          </cell>
          <cell r="KA143">
            <v>0</v>
          </cell>
          <cell r="KB143">
            <v>0</v>
          </cell>
          <cell r="KC143">
            <v>0</v>
          </cell>
          <cell r="KD143">
            <v>0</v>
          </cell>
          <cell r="KE143">
            <v>0</v>
          </cell>
          <cell r="KF143">
            <v>0</v>
          </cell>
          <cell r="KG143">
            <v>0</v>
          </cell>
          <cell r="KH143">
            <v>0</v>
          </cell>
          <cell r="KI143">
            <v>0</v>
          </cell>
          <cell r="KJ143">
            <v>0</v>
          </cell>
          <cell r="KK143">
            <v>0</v>
          </cell>
          <cell r="KL143">
            <v>0</v>
          </cell>
          <cell r="KM143">
            <v>0</v>
          </cell>
          <cell r="KN143">
            <v>0</v>
          </cell>
          <cell r="KO143">
            <v>0</v>
          </cell>
          <cell r="KP143">
            <v>0</v>
          </cell>
          <cell r="KQ143">
            <v>0</v>
          </cell>
          <cell r="KR143">
            <v>0</v>
          </cell>
          <cell r="KS143">
            <v>0</v>
          </cell>
          <cell r="KT143">
            <v>0</v>
          </cell>
          <cell r="KU143">
            <v>0</v>
          </cell>
          <cell r="KV143">
            <v>0</v>
          </cell>
          <cell r="KW143">
            <v>0</v>
          </cell>
          <cell r="KX143">
            <v>0</v>
          </cell>
          <cell r="KY143">
            <v>0</v>
          </cell>
          <cell r="KZ143">
            <v>0</v>
          </cell>
          <cell r="LA143">
            <v>0</v>
          </cell>
          <cell r="LB143">
            <v>0</v>
          </cell>
          <cell r="LC143">
            <v>0</v>
          </cell>
          <cell r="LD143">
            <v>0</v>
          </cell>
          <cell r="LE143">
            <v>0</v>
          </cell>
          <cell r="LF143">
            <v>0</v>
          </cell>
          <cell r="LG143">
            <v>0</v>
          </cell>
          <cell r="LH143">
            <v>0</v>
          </cell>
          <cell r="LI143">
            <v>0</v>
          </cell>
          <cell r="LJ143">
            <v>0</v>
          </cell>
          <cell r="LK143">
            <v>0</v>
          </cell>
          <cell r="LL143">
            <v>0</v>
          </cell>
          <cell r="LQ143">
            <v>0</v>
          </cell>
          <cell r="LR143">
            <v>0</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v>2020</v>
          </cell>
          <cell r="OM143">
            <v>2022</v>
          </cell>
          <cell r="ON143">
            <v>2022</v>
          </cell>
          <cell r="OO143">
            <v>2022</v>
          </cell>
          <cell r="OP143">
            <v>0</v>
          </cell>
          <cell r="OR143" t="str">
            <v>нд</v>
          </cell>
          <cell r="OT143">
            <v>7.2592319960000005</v>
          </cell>
        </row>
        <row r="144">
          <cell r="A144" t="str">
            <v>K_Che341</v>
          </cell>
          <cell r="B144" t="str">
            <v>1.1.6</v>
          </cell>
          <cell r="C144" t="str">
            <v>Проведение предпроектного обследования и разработка проектно-сметной документации по реконструкции ВЛ-35кВ ПС Червленная - ПС Николаевская (Л-83а) (в резерве) в рамках программы модернизации и повышения надежности электросетевого комплекса Чеченской Республики на 2020-2024 годы</v>
          </cell>
          <cell r="D144" t="str">
            <v>K_Che341</v>
          </cell>
          <cell r="E144">
            <v>4.1039159940000003</v>
          </cell>
          <cell r="H144">
            <v>4.10391599</v>
          </cell>
          <cell r="J144">
            <v>3.6623127740000005</v>
          </cell>
          <cell r="K144">
            <v>2.3451776240000006</v>
          </cell>
          <cell r="L144">
            <v>1.3171351499999999</v>
          </cell>
          <cell r="M144">
            <v>0</v>
          </cell>
          <cell r="N144">
            <v>0</v>
          </cell>
          <cell r="O144">
            <v>0</v>
          </cell>
          <cell r="P144">
            <v>0</v>
          </cell>
          <cell r="Q144">
            <v>1.3171351499999999</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2.3451776199999999</v>
          </cell>
          <cell r="BH144">
            <v>0</v>
          </cell>
          <cell r="BI144">
            <v>0</v>
          </cell>
          <cell r="BJ144">
            <v>0</v>
          </cell>
          <cell r="BK144">
            <v>0</v>
          </cell>
          <cell r="BL144">
            <v>2.3451776199999999</v>
          </cell>
          <cell r="BM144">
            <v>0</v>
          </cell>
          <cell r="BN144">
            <v>0</v>
          </cell>
          <cell r="BO144">
            <v>0</v>
          </cell>
          <cell r="BP144">
            <v>0</v>
          </cell>
          <cell r="BQ144">
            <v>0</v>
          </cell>
          <cell r="BR144">
            <v>0</v>
          </cell>
          <cell r="BS144">
            <v>2.3451776199999999</v>
          </cell>
          <cell r="BT144">
            <v>0</v>
          </cell>
          <cell r="BU144">
            <v>0</v>
          </cell>
          <cell r="BV144">
            <v>0</v>
          </cell>
          <cell r="BW144">
            <v>0</v>
          </cell>
          <cell r="BX144">
            <v>2.3451776199999999</v>
          </cell>
          <cell r="BY144">
            <v>0</v>
          </cell>
          <cell r="BZ144">
            <v>0</v>
          </cell>
          <cell r="CA144">
            <v>0</v>
          </cell>
          <cell r="CB144">
            <v>0</v>
          </cell>
          <cell r="CC144">
            <v>0</v>
          </cell>
          <cell r="CD144">
            <v>0</v>
          </cell>
          <cell r="CE144">
            <v>0</v>
          </cell>
          <cell r="CF144">
            <v>0</v>
          </cell>
          <cell r="CG144">
            <v>0</v>
          </cell>
          <cell r="CH144">
            <v>0</v>
          </cell>
          <cell r="CI144">
            <v>0</v>
          </cell>
          <cell r="CJ144">
            <v>0</v>
          </cell>
          <cell r="CK144">
            <v>2.3451776199999999</v>
          </cell>
          <cell r="CL144">
            <v>0</v>
          </cell>
          <cell r="CM144">
            <v>0</v>
          </cell>
          <cell r="CN144">
            <v>0</v>
          </cell>
          <cell r="CO144">
            <v>0</v>
          </cell>
          <cell r="CP144">
            <v>2.3451776199999999</v>
          </cell>
          <cell r="CQ144" t="str">
            <v/>
          </cell>
          <cell r="CR144" t="str">
            <v/>
          </cell>
          <cell r="CS144" t="str">
            <v/>
          </cell>
          <cell r="CT144" t="str">
            <v/>
          </cell>
          <cell r="CU144">
            <v>0</v>
          </cell>
          <cell r="CX144">
            <v>3.4199299999999999</v>
          </cell>
          <cell r="CY144">
            <v>3.4199299999999999</v>
          </cell>
          <cell r="CZ144">
            <v>0</v>
          </cell>
          <cell r="DA144">
            <v>0</v>
          </cell>
          <cell r="DB144">
            <v>0</v>
          </cell>
          <cell r="DE144">
            <v>3.4199299999999999</v>
          </cell>
          <cell r="DG144">
            <v>1.8523110199999997</v>
          </cell>
          <cell r="DH144">
            <v>1.1651372099999997</v>
          </cell>
          <cell r="DI144">
            <v>0.68717381000000011</v>
          </cell>
          <cell r="DJ144">
            <v>0.68717381000000011</v>
          </cell>
          <cell r="DK144">
            <v>0</v>
          </cell>
          <cell r="DL144">
            <v>0</v>
          </cell>
          <cell r="DM144">
            <v>0</v>
          </cell>
          <cell r="DN144">
            <v>0</v>
          </cell>
          <cell r="DS144">
            <v>0</v>
          </cell>
          <cell r="DT144">
            <v>0</v>
          </cell>
          <cell r="DU144">
            <v>0</v>
          </cell>
          <cell r="DV144">
            <v>0</v>
          </cell>
          <cell r="DW144">
            <v>0</v>
          </cell>
          <cell r="DX144" t="str">
            <v/>
          </cell>
          <cell r="DY144">
            <v>2</v>
          </cell>
          <cell r="DZ144" t="str">
            <v/>
          </cell>
          <cell r="EA144" t="str">
            <v/>
          </cell>
          <cell r="EB144" t="str">
            <v>2</v>
          </cell>
          <cell r="EC144">
            <v>1.1651372099999999</v>
          </cell>
          <cell r="ED144">
            <v>1.1651372099999999</v>
          </cell>
          <cell r="EE144">
            <v>0</v>
          </cell>
          <cell r="EF144">
            <v>0</v>
          </cell>
          <cell r="EG144">
            <v>0</v>
          </cell>
          <cell r="EH144">
            <v>0</v>
          </cell>
          <cell r="EI144">
            <v>0</v>
          </cell>
          <cell r="EJ144">
            <v>0</v>
          </cell>
          <cell r="EK144">
            <v>0</v>
          </cell>
          <cell r="EL144">
            <v>0</v>
          </cell>
          <cell r="EM144">
            <v>1.1651372099999999</v>
          </cell>
          <cell r="EN144">
            <v>1.1651372099999999</v>
          </cell>
          <cell r="EO144">
            <v>0</v>
          </cell>
          <cell r="EP144">
            <v>0</v>
          </cell>
          <cell r="EQ144">
            <v>0</v>
          </cell>
          <cell r="ER144">
            <v>1.1651372099999999</v>
          </cell>
          <cell r="ES144">
            <v>0</v>
          </cell>
          <cell r="ET144">
            <v>0</v>
          </cell>
          <cell r="EU144">
            <v>0</v>
          </cell>
          <cell r="EV144">
            <v>0</v>
          </cell>
          <cell r="EW144">
            <v>0</v>
          </cell>
          <cell r="EX144">
            <v>0</v>
          </cell>
          <cell r="EY144">
            <v>0</v>
          </cell>
          <cell r="EZ144">
            <v>0</v>
          </cell>
          <cell r="FA144">
            <v>0</v>
          </cell>
          <cell r="FB144">
            <v>1.1651372099999999</v>
          </cell>
          <cell r="FC144">
            <v>1.1651372099999999</v>
          </cell>
          <cell r="FD144">
            <v>0</v>
          </cell>
          <cell r="FE144">
            <v>0</v>
          </cell>
          <cell r="FF144">
            <v>0</v>
          </cell>
          <cell r="FG144" t="str">
            <v/>
          </cell>
          <cell r="FH144" t="str">
            <v/>
          </cell>
          <cell r="FI144" t="str">
            <v/>
          </cell>
          <cell r="FJ144" t="str">
            <v/>
          </cell>
          <cell r="FK144">
            <v>0</v>
          </cell>
          <cell r="FN144">
            <v>3.4199299999999999</v>
          </cell>
          <cell r="FO144">
            <v>0</v>
          </cell>
          <cell r="FP144">
            <v>0</v>
          </cell>
          <cell r="FQ144">
            <v>0</v>
          </cell>
          <cell r="FR144">
            <v>0</v>
          </cell>
          <cell r="FS144">
            <v>0</v>
          </cell>
          <cell r="FT144">
            <v>0</v>
          </cell>
          <cell r="FU144">
            <v>0</v>
          </cell>
          <cell r="FV144">
            <v>1</v>
          </cell>
          <cell r="FW144">
            <v>0</v>
          </cell>
          <cell r="FX144">
            <v>1</v>
          </cell>
          <cell r="FZ144">
            <v>0</v>
          </cell>
          <cell r="GA144">
            <v>0</v>
          </cell>
          <cell r="GB144">
            <v>0</v>
          </cell>
          <cell r="GC144">
            <v>0</v>
          </cell>
          <cell r="GD144">
            <v>0</v>
          </cell>
          <cell r="GE144">
            <v>0</v>
          </cell>
          <cell r="GF144">
            <v>0</v>
          </cell>
          <cell r="GG144">
            <v>0</v>
          </cell>
          <cell r="GH144">
            <v>0</v>
          </cell>
          <cell r="GI144">
            <v>0</v>
          </cell>
          <cell r="GJ144">
            <v>0</v>
          </cell>
          <cell r="GK144">
            <v>0</v>
          </cell>
          <cell r="GL144">
            <v>0</v>
          </cell>
          <cell r="GM144">
            <v>0</v>
          </cell>
          <cell r="GN144">
            <v>0</v>
          </cell>
          <cell r="GO144">
            <v>0</v>
          </cell>
          <cell r="GP144">
            <v>0</v>
          </cell>
          <cell r="GQ144">
            <v>0</v>
          </cell>
          <cell r="GR144">
            <v>0</v>
          </cell>
          <cell r="GS144">
            <v>0</v>
          </cell>
          <cell r="GT144">
            <v>0</v>
          </cell>
          <cell r="GU144">
            <v>0</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0</v>
          </cell>
          <cell r="ID144">
            <v>0</v>
          </cell>
          <cell r="IE144">
            <v>0</v>
          </cell>
          <cell r="IF144">
            <v>0</v>
          </cell>
          <cell r="IG144">
            <v>0</v>
          </cell>
          <cell r="IH144">
            <v>0</v>
          </cell>
          <cell r="II144">
            <v>0</v>
          </cell>
          <cell r="IJ144">
            <v>0</v>
          </cell>
          <cell r="IK144">
            <v>0</v>
          </cell>
          <cell r="IL144">
            <v>0</v>
          </cell>
          <cell r="IM144">
            <v>0</v>
          </cell>
          <cell r="IN144">
            <v>0</v>
          </cell>
          <cell r="IO144">
            <v>0</v>
          </cell>
          <cell r="IP144">
            <v>0</v>
          </cell>
          <cell r="IQ144">
            <v>0</v>
          </cell>
          <cell r="IR144">
            <v>0</v>
          </cell>
          <cell r="IS144">
            <v>0</v>
          </cell>
          <cell r="IT144">
            <v>0</v>
          </cell>
          <cell r="IU144">
            <v>0</v>
          </cell>
          <cell r="IV144">
            <v>0</v>
          </cell>
          <cell r="IW144">
            <v>0</v>
          </cell>
          <cell r="IX144">
            <v>0</v>
          </cell>
          <cell r="IY144">
            <v>0</v>
          </cell>
          <cell r="IZ144">
            <v>0</v>
          </cell>
          <cell r="JA144">
            <v>0</v>
          </cell>
          <cell r="JB144">
            <v>0</v>
          </cell>
          <cell r="JC144">
            <v>0</v>
          </cell>
          <cell r="JD144">
            <v>0</v>
          </cell>
          <cell r="JE144">
            <v>0</v>
          </cell>
          <cell r="JF144">
            <v>0</v>
          </cell>
          <cell r="JG144">
            <v>0</v>
          </cell>
          <cell r="JH144">
            <v>0</v>
          </cell>
          <cell r="JI144">
            <v>0</v>
          </cell>
          <cell r="JJ144">
            <v>0</v>
          </cell>
          <cell r="JK144">
            <v>0</v>
          </cell>
          <cell r="JL144">
            <v>0</v>
          </cell>
          <cell r="JM144">
            <v>0</v>
          </cell>
          <cell r="JN144">
            <v>0</v>
          </cell>
          <cell r="JO144">
            <v>0</v>
          </cell>
          <cell r="JP144">
            <v>0</v>
          </cell>
          <cell r="JQ144">
            <v>0</v>
          </cell>
          <cell r="JR144">
            <v>0</v>
          </cell>
          <cell r="JS144">
            <v>0</v>
          </cell>
          <cell r="JT144">
            <v>0</v>
          </cell>
          <cell r="JU144">
            <v>0</v>
          </cell>
          <cell r="JV144">
            <v>0</v>
          </cell>
          <cell r="JW144">
            <v>0</v>
          </cell>
          <cell r="JX144">
            <v>0</v>
          </cell>
          <cell r="JY144">
            <v>0</v>
          </cell>
          <cell r="JZ144">
            <v>0</v>
          </cell>
          <cell r="KA144">
            <v>0</v>
          </cell>
          <cell r="KB144">
            <v>0</v>
          </cell>
          <cell r="KC144">
            <v>0</v>
          </cell>
          <cell r="KD144">
            <v>0</v>
          </cell>
          <cell r="KE144">
            <v>0</v>
          </cell>
          <cell r="KF144">
            <v>0</v>
          </cell>
          <cell r="KG144">
            <v>0</v>
          </cell>
          <cell r="KH144">
            <v>0</v>
          </cell>
          <cell r="KI144">
            <v>0</v>
          </cell>
          <cell r="KJ144">
            <v>0</v>
          </cell>
          <cell r="KK144">
            <v>0</v>
          </cell>
          <cell r="KL144">
            <v>0</v>
          </cell>
          <cell r="KM144">
            <v>0</v>
          </cell>
          <cell r="KN144">
            <v>0</v>
          </cell>
          <cell r="KO144">
            <v>0</v>
          </cell>
          <cell r="KP144">
            <v>0</v>
          </cell>
          <cell r="KQ144">
            <v>0</v>
          </cell>
          <cell r="KR144">
            <v>0</v>
          </cell>
          <cell r="KS144">
            <v>0</v>
          </cell>
          <cell r="KT144">
            <v>0</v>
          </cell>
          <cell r="KU144">
            <v>0</v>
          </cell>
          <cell r="KV144">
            <v>0</v>
          </cell>
          <cell r="KW144">
            <v>0</v>
          </cell>
          <cell r="KX144">
            <v>0</v>
          </cell>
          <cell r="KY144">
            <v>0</v>
          </cell>
          <cell r="KZ144">
            <v>0</v>
          </cell>
          <cell r="LA144">
            <v>0</v>
          </cell>
          <cell r="LB144">
            <v>0</v>
          </cell>
          <cell r="LC144">
            <v>0</v>
          </cell>
          <cell r="LD144">
            <v>0</v>
          </cell>
          <cell r="LE144">
            <v>0</v>
          </cell>
          <cell r="LF144">
            <v>0</v>
          </cell>
          <cell r="LG144">
            <v>0</v>
          </cell>
          <cell r="LH144">
            <v>0</v>
          </cell>
          <cell r="LI144">
            <v>0</v>
          </cell>
          <cell r="LJ144">
            <v>0</v>
          </cell>
          <cell r="LK144">
            <v>0</v>
          </cell>
          <cell r="LL144">
            <v>0</v>
          </cell>
          <cell r="LQ144">
            <v>0</v>
          </cell>
          <cell r="LR144">
            <v>0</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v>2020</v>
          </cell>
          <cell r="OM144">
            <v>2022</v>
          </cell>
          <cell r="ON144">
            <v>2022</v>
          </cell>
          <cell r="OO144">
            <v>2022</v>
          </cell>
          <cell r="OP144">
            <v>0</v>
          </cell>
          <cell r="OR144" t="str">
            <v>нд</v>
          </cell>
          <cell r="OT144">
            <v>4.1039159940000003</v>
          </cell>
        </row>
        <row r="145">
          <cell r="A145" t="str">
            <v>K_Che342</v>
          </cell>
          <cell r="B145" t="str">
            <v>1.1.6</v>
          </cell>
          <cell r="C145" t="str">
            <v>Проведение предпроектного обследования и разработка проектно-сметной документации по реконструкции ВЛ-35кВ ПС Бороздиновская - ПС Кизляр (Л-55а) (Двухцепка с Л-55 оп.№1-8) в рамках программы модернизации и повышения надежности электросетевого комплекса Чеченской Республики на 2020-2024 годы</v>
          </cell>
          <cell r="D145" t="str">
            <v>K_Che342</v>
          </cell>
          <cell r="E145">
            <v>1.7828520000000001</v>
          </cell>
          <cell r="H145">
            <v>1.7828520000000001</v>
          </cell>
          <cell r="J145">
            <v>1.4105328500000001</v>
          </cell>
          <cell r="K145">
            <v>1.05126242</v>
          </cell>
          <cell r="L145">
            <v>0.35927043000000003</v>
          </cell>
          <cell r="M145">
            <v>0</v>
          </cell>
          <cell r="N145">
            <v>0</v>
          </cell>
          <cell r="O145">
            <v>0</v>
          </cell>
          <cell r="P145">
            <v>0</v>
          </cell>
          <cell r="Q145">
            <v>0.35927043000000003</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1.05126242</v>
          </cell>
          <cell r="BH145">
            <v>0</v>
          </cell>
          <cell r="BI145">
            <v>0</v>
          </cell>
          <cell r="BJ145">
            <v>0</v>
          </cell>
          <cell r="BK145">
            <v>0</v>
          </cell>
          <cell r="BL145">
            <v>1.05126242</v>
          </cell>
          <cell r="BM145">
            <v>0</v>
          </cell>
          <cell r="BN145">
            <v>0</v>
          </cell>
          <cell r="BO145">
            <v>0</v>
          </cell>
          <cell r="BP145">
            <v>0</v>
          </cell>
          <cell r="BQ145">
            <v>0</v>
          </cell>
          <cell r="BR145">
            <v>0</v>
          </cell>
          <cell r="BS145">
            <v>1.05126242</v>
          </cell>
          <cell r="BT145">
            <v>0</v>
          </cell>
          <cell r="BU145">
            <v>0</v>
          </cell>
          <cell r="BV145">
            <v>0</v>
          </cell>
          <cell r="BW145">
            <v>0</v>
          </cell>
          <cell r="BX145">
            <v>1.05126242</v>
          </cell>
          <cell r="BY145">
            <v>0</v>
          </cell>
          <cell r="BZ145">
            <v>0</v>
          </cell>
          <cell r="CA145">
            <v>0</v>
          </cell>
          <cell r="CB145">
            <v>0</v>
          </cell>
          <cell r="CC145">
            <v>0</v>
          </cell>
          <cell r="CD145">
            <v>0</v>
          </cell>
          <cell r="CE145">
            <v>0</v>
          </cell>
          <cell r="CF145">
            <v>0</v>
          </cell>
          <cell r="CG145">
            <v>0</v>
          </cell>
          <cell r="CH145">
            <v>0</v>
          </cell>
          <cell r="CI145">
            <v>0</v>
          </cell>
          <cell r="CJ145">
            <v>0</v>
          </cell>
          <cell r="CK145">
            <v>1.05126242</v>
          </cell>
          <cell r="CL145">
            <v>0</v>
          </cell>
          <cell r="CM145">
            <v>0</v>
          </cell>
          <cell r="CN145">
            <v>0</v>
          </cell>
          <cell r="CO145">
            <v>0</v>
          </cell>
          <cell r="CP145">
            <v>1.05126242</v>
          </cell>
          <cell r="CQ145" t="str">
            <v/>
          </cell>
          <cell r="CR145" t="str">
            <v/>
          </cell>
          <cell r="CS145" t="str">
            <v/>
          </cell>
          <cell r="CT145" t="str">
            <v/>
          </cell>
          <cell r="CU145">
            <v>0</v>
          </cell>
          <cell r="CX145">
            <v>1.4857100000000001</v>
          </cell>
          <cell r="CY145">
            <v>1.4857100000000001</v>
          </cell>
          <cell r="CZ145">
            <v>0</v>
          </cell>
          <cell r="DA145">
            <v>0</v>
          </cell>
          <cell r="DB145">
            <v>0</v>
          </cell>
          <cell r="DE145">
            <v>1.4857100000000001</v>
          </cell>
          <cell r="DG145">
            <v>0.82676410000000011</v>
          </cell>
          <cell r="DH145">
            <v>0.54777463000000015</v>
          </cell>
          <cell r="DI145">
            <v>0.27898946999999996</v>
          </cell>
          <cell r="DJ145">
            <v>0.27898946999999996</v>
          </cell>
          <cell r="DK145">
            <v>0</v>
          </cell>
          <cell r="DL145">
            <v>0</v>
          </cell>
          <cell r="DM145">
            <v>0</v>
          </cell>
          <cell r="DN145">
            <v>0</v>
          </cell>
          <cell r="DS145">
            <v>0</v>
          </cell>
          <cell r="DT145">
            <v>0</v>
          </cell>
          <cell r="DU145">
            <v>0</v>
          </cell>
          <cell r="DV145">
            <v>0</v>
          </cell>
          <cell r="DW145">
            <v>0</v>
          </cell>
          <cell r="DX145" t="str">
            <v/>
          </cell>
          <cell r="DY145">
            <v>2</v>
          </cell>
          <cell r="DZ145" t="str">
            <v/>
          </cell>
          <cell r="EA145" t="str">
            <v/>
          </cell>
          <cell r="EB145" t="str">
            <v>2</v>
          </cell>
          <cell r="EC145">
            <v>0.54777463000000004</v>
          </cell>
          <cell r="ED145">
            <v>0.54777463000000004</v>
          </cell>
          <cell r="EE145">
            <v>0</v>
          </cell>
          <cell r="EF145">
            <v>0</v>
          </cell>
          <cell r="EG145">
            <v>0</v>
          </cell>
          <cell r="EH145">
            <v>0</v>
          </cell>
          <cell r="EI145">
            <v>0</v>
          </cell>
          <cell r="EJ145">
            <v>0</v>
          </cell>
          <cell r="EK145">
            <v>0</v>
          </cell>
          <cell r="EL145">
            <v>0</v>
          </cell>
          <cell r="EM145">
            <v>0.54777463000000004</v>
          </cell>
          <cell r="EN145">
            <v>0.54777463000000004</v>
          </cell>
          <cell r="EO145">
            <v>0</v>
          </cell>
          <cell r="EP145">
            <v>0</v>
          </cell>
          <cell r="EQ145">
            <v>0</v>
          </cell>
          <cell r="ER145">
            <v>0.54777463000000004</v>
          </cell>
          <cell r="ES145">
            <v>0</v>
          </cell>
          <cell r="ET145">
            <v>0</v>
          </cell>
          <cell r="EU145">
            <v>0</v>
          </cell>
          <cell r="EV145">
            <v>0</v>
          </cell>
          <cell r="EW145">
            <v>0</v>
          </cell>
          <cell r="EX145">
            <v>0</v>
          </cell>
          <cell r="EY145">
            <v>0</v>
          </cell>
          <cell r="EZ145">
            <v>0</v>
          </cell>
          <cell r="FA145">
            <v>0</v>
          </cell>
          <cell r="FB145">
            <v>0.54777463000000004</v>
          </cell>
          <cell r="FC145">
            <v>0.54777463000000004</v>
          </cell>
          <cell r="FD145">
            <v>0</v>
          </cell>
          <cell r="FE145">
            <v>0</v>
          </cell>
          <cell r="FF145">
            <v>0</v>
          </cell>
          <cell r="FG145" t="str">
            <v/>
          </cell>
          <cell r="FH145" t="str">
            <v/>
          </cell>
          <cell r="FI145" t="str">
            <v/>
          </cell>
          <cell r="FJ145" t="str">
            <v/>
          </cell>
          <cell r="FK145">
            <v>0</v>
          </cell>
          <cell r="FN145">
            <v>1.4857100000000001</v>
          </cell>
          <cell r="FO145">
            <v>0</v>
          </cell>
          <cell r="FP145">
            <v>0</v>
          </cell>
          <cell r="FQ145">
            <v>0</v>
          </cell>
          <cell r="FR145">
            <v>0</v>
          </cell>
          <cell r="FS145">
            <v>0</v>
          </cell>
          <cell r="FT145">
            <v>0</v>
          </cell>
          <cell r="FU145">
            <v>0</v>
          </cell>
          <cell r="FV145">
            <v>1</v>
          </cell>
          <cell r="FW145">
            <v>0</v>
          </cell>
          <cell r="FX145">
            <v>1</v>
          </cell>
          <cell r="FZ145">
            <v>0</v>
          </cell>
          <cell r="GA145">
            <v>0</v>
          </cell>
          <cell r="GB145">
            <v>0</v>
          </cell>
          <cell r="GC145">
            <v>0</v>
          </cell>
          <cell r="GD145">
            <v>0</v>
          </cell>
          <cell r="GE145">
            <v>0</v>
          </cell>
          <cell r="GF145">
            <v>0</v>
          </cell>
          <cell r="GG145">
            <v>0</v>
          </cell>
          <cell r="GH145">
            <v>0</v>
          </cell>
          <cell r="GI145">
            <v>0</v>
          </cell>
          <cell r="GJ145">
            <v>0</v>
          </cell>
          <cell r="GK145">
            <v>0</v>
          </cell>
          <cell r="GL145">
            <v>0</v>
          </cell>
          <cell r="GM145">
            <v>0</v>
          </cell>
          <cell r="GN145">
            <v>0</v>
          </cell>
          <cell r="GO145">
            <v>0</v>
          </cell>
          <cell r="GP145">
            <v>0</v>
          </cell>
          <cell r="GQ145">
            <v>0</v>
          </cell>
          <cell r="GR145">
            <v>0</v>
          </cell>
          <cell r="GS145">
            <v>0</v>
          </cell>
          <cell r="GT145">
            <v>0</v>
          </cell>
          <cell r="GU145">
            <v>0</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0</v>
          </cell>
          <cell r="ID145">
            <v>0</v>
          </cell>
          <cell r="IE145">
            <v>0</v>
          </cell>
          <cell r="IF145">
            <v>0</v>
          </cell>
          <cell r="IG145">
            <v>0</v>
          </cell>
          <cell r="IH145">
            <v>0</v>
          </cell>
          <cell r="II145">
            <v>0</v>
          </cell>
          <cell r="IJ145">
            <v>0</v>
          </cell>
          <cell r="IK145">
            <v>0</v>
          </cell>
          <cell r="IL145">
            <v>0</v>
          </cell>
          <cell r="IM145">
            <v>0</v>
          </cell>
          <cell r="IN145">
            <v>0</v>
          </cell>
          <cell r="IO145">
            <v>0</v>
          </cell>
          <cell r="IP145">
            <v>0</v>
          </cell>
          <cell r="IQ145">
            <v>0</v>
          </cell>
          <cell r="IR145">
            <v>0</v>
          </cell>
          <cell r="IS145">
            <v>0</v>
          </cell>
          <cell r="IT145">
            <v>0</v>
          </cell>
          <cell r="IU145">
            <v>0</v>
          </cell>
          <cell r="IV145">
            <v>0</v>
          </cell>
          <cell r="IW145">
            <v>0</v>
          </cell>
          <cell r="IX145">
            <v>0</v>
          </cell>
          <cell r="IY145">
            <v>0</v>
          </cell>
          <cell r="IZ145">
            <v>0</v>
          </cell>
          <cell r="JA145">
            <v>0</v>
          </cell>
          <cell r="JB145">
            <v>0</v>
          </cell>
          <cell r="JC145">
            <v>0</v>
          </cell>
          <cell r="JD145">
            <v>0</v>
          </cell>
          <cell r="JE145">
            <v>0</v>
          </cell>
          <cell r="JF145">
            <v>0</v>
          </cell>
          <cell r="JG145">
            <v>0</v>
          </cell>
          <cell r="JH145">
            <v>0</v>
          </cell>
          <cell r="JI145">
            <v>0</v>
          </cell>
          <cell r="JJ145">
            <v>0</v>
          </cell>
          <cell r="JK145">
            <v>0</v>
          </cell>
          <cell r="JL145">
            <v>0</v>
          </cell>
          <cell r="JM145">
            <v>0</v>
          </cell>
          <cell r="JN145">
            <v>0</v>
          </cell>
          <cell r="JO145">
            <v>0</v>
          </cell>
          <cell r="JP145">
            <v>0</v>
          </cell>
          <cell r="JQ145">
            <v>0</v>
          </cell>
          <cell r="JR145">
            <v>0</v>
          </cell>
          <cell r="JS145">
            <v>0</v>
          </cell>
          <cell r="JT145">
            <v>0</v>
          </cell>
          <cell r="JU145">
            <v>0</v>
          </cell>
          <cell r="JV145">
            <v>0</v>
          </cell>
          <cell r="JW145">
            <v>0</v>
          </cell>
          <cell r="JX145">
            <v>0</v>
          </cell>
          <cell r="JY145">
            <v>0</v>
          </cell>
          <cell r="JZ145">
            <v>0</v>
          </cell>
          <cell r="KA145">
            <v>0</v>
          </cell>
          <cell r="KB145">
            <v>0</v>
          </cell>
          <cell r="KC145">
            <v>0</v>
          </cell>
          <cell r="KD145">
            <v>0</v>
          </cell>
          <cell r="KE145">
            <v>0</v>
          </cell>
          <cell r="KF145">
            <v>0</v>
          </cell>
          <cell r="KG145">
            <v>0</v>
          </cell>
          <cell r="KH145">
            <v>0</v>
          </cell>
          <cell r="KI145">
            <v>0</v>
          </cell>
          <cell r="KJ145">
            <v>0</v>
          </cell>
          <cell r="KK145">
            <v>0</v>
          </cell>
          <cell r="KL145">
            <v>0</v>
          </cell>
          <cell r="KM145">
            <v>0</v>
          </cell>
          <cell r="KN145">
            <v>0</v>
          </cell>
          <cell r="KO145">
            <v>0</v>
          </cell>
          <cell r="KP145">
            <v>0</v>
          </cell>
          <cell r="KQ145">
            <v>0</v>
          </cell>
          <cell r="KR145">
            <v>0</v>
          </cell>
          <cell r="KS145">
            <v>0</v>
          </cell>
          <cell r="KT145">
            <v>0</v>
          </cell>
          <cell r="KU145">
            <v>0</v>
          </cell>
          <cell r="KV145">
            <v>0</v>
          </cell>
          <cell r="KW145">
            <v>0</v>
          </cell>
          <cell r="KX145">
            <v>0</v>
          </cell>
          <cell r="KY145">
            <v>0</v>
          </cell>
          <cell r="KZ145">
            <v>0</v>
          </cell>
          <cell r="LA145">
            <v>0</v>
          </cell>
          <cell r="LB145">
            <v>0</v>
          </cell>
          <cell r="LC145">
            <v>0</v>
          </cell>
          <cell r="LD145">
            <v>0</v>
          </cell>
          <cell r="LE145">
            <v>0</v>
          </cell>
          <cell r="LF145">
            <v>0</v>
          </cell>
          <cell r="LG145">
            <v>0</v>
          </cell>
          <cell r="LH145">
            <v>0</v>
          </cell>
          <cell r="LI145">
            <v>0</v>
          </cell>
          <cell r="LJ145">
            <v>0</v>
          </cell>
          <cell r="LK145">
            <v>0</v>
          </cell>
          <cell r="LL145">
            <v>0</v>
          </cell>
          <cell r="LQ145">
            <v>0</v>
          </cell>
          <cell r="LR145">
            <v>0</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v>2020</v>
          </cell>
          <cell r="OM145">
            <v>2022</v>
          </cell>
          <cell r="ON145">
            <v>2022</v>
          </cell>
          <cell r="OO145">
            <v>2022</v>
          </cell>
          <cell r="OP145">
            <v>0</v>
          </cell>
          <cell r="OR145" t="str">
            <v>нд</v>
          </cell>
          <cell r="OT145">
            <v>1.7828520000000001</v>
          </cell>
        </row>
        <row r="146">
          <cell r="A146" t="str">
            <v>K_Che343</v>
          </cell>
          <cell r="B146" t="str">
            <v>1.1.6</v>
          </cell>
          <cell r="C146" t="str">
            <v>Проведение предпроектного обследования и разработка проектно-сметной документации по реконструкции ВЛ-35кВ ПС Калиновская - ПС Правобережная (Л-45) в рамках программы модернизации и повышения надежности электросетевого комплекса Чеченской Республики на 2020-2024 годы</v>
          </cell>
          <cell r="D146" t="str">
            <v>K_Che343</v>
          </cell>
          <cell r="E146">
            <v>3.7877159999999996</v>
          </cell>
          <cell r="H146">
            <v>3.7877160000000001</v>
          </cell>
          <cell r="J146">
            <v>3.3151349399999996</v>
          </cell>
          <cell r="K146">
            <v>2.0995578499999996</v>
          </cell>
          <cell r="L146">
            <v>1.21557709</v>
          </cell>
          <cell r="M146">
            <v>0</v>
          </cell>
          <cell r="N146">
            <v>0</v>
          </cell>
          <cell r="O146">
            <v>0</v>
          </cell>
          <cell r="P146">
            <v>0</v>
          </cell>
          <cell r="Q146">
            <v>1.21557709</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2.0995578500000001</v>
          </cell>
          <cell r="BH146">
            <v>0</v>
          </cell>
          <cell r="BI146">
            <v>0</v>
          </cell>
          <cell r="BJ146">
            <v>0</v>
          </cell>
          <cell r="BK146">
            <v>0</v>
          </cell>
          <cell r="BL146">
            <v>2.0995578500000001</v>
          </cell>
          <cell r="BM146">
            <v>0</v>
          </cell>
          <cell r="BN146">
            <v>0</v>
          </cell>
          <cell r="BO146">
            <v>0</v>
          </cell>
          <cell r="BP146">
            <v>0</v>
          </cell>
          <cell r="BQ146">
            <v>0</v>
          </cell>
          <cell r="BR146">
            <v>0</v>
          </cell>
          <cell r="BS146">
            <v>2.0995578500000001</v>
          </cell>
          <cell r="BT146">
            <v>0</v>
          </cell>
          <cell r="BU146">
            <v>0</v>
          </cell>
          <cell r="BV146">
            <v>0</v>
          </cell>
          <cell r="BW146">
            <v>0</v>
          </cell>
          <cell r="BX146">
            <v>2.0995578500000001</v>
          </cell>
          <cell r="BY146">
            <v>0</v>
          </cell>
          <cell r="BZ146">
            <v>0</v>
          </cell>
          <cell r="CA146">
            <v>0</v>
          </cell>
          <cell r="CB146">
            <v>0</v>
          </cell>
          <cell r="CC146">
            <v>0</v>
          </cell>
          <cell r="CD146">
            <v>0</v>
          </cell>
          <cell r="CE146">
            <v>0</v>
          </cell>
          <cell r="CF146">
            <v>0</v>
          </cell>
          <cell r="CG146">
            <v>0</v>
          </cell>
          <cell r="CH146">
            <v>0</v>
          </cell>
          <cell r="CI146">
            <v>0</v>
          </cell>
          <cell r="CJ146">
            <v>0</v>
          </cell>
          <cell r="CK146">
            <v>2.0995578500000001</v>
          </cell>
          <cell r="CL146">
            <v>0</v>
          </cell>
          <cell r="CM146">
            <v>0</v>
          </cell>
          <cell r="CN146">
            <v>0</v>
          </cell>
          <cell r="CO146">
            <v>0</v>
          </cell>
          <cell r="CP146">
            <v>2.0995578500000001</v>
          </cell>
          <cell r="CQ146" t="str">
            <v/>
          </cell>
          <cell r="CR146" t="str">
            <v/>
          </cell>
          <cell r="CS146" t="str">
            <v/>
          </cell>
          <cell r="CT146" t="str">
            <v/>
          </cell>
          <cell r="CU146">
            <v>0</v>
          </cell>
          <cell r="CX146">
            <v>3.1564299999999994</v>
          </cell>
          <cell r="CY146">
            <v>3.1564299999999994</v>
          </cell>
          <cell r="CZ146">
            <v>0</v>
          </cell>
          <cell r="DA146">
            <v>0</v>
          </cell>
          <cell r="DB146">
            <v>0</v>
          </cell>
          <cell r="DE146">
            <v>3.1564300000000003</v>
          </cell>
          <cell r="DG146">
            <v>1.6239926999999994</v>
          </cell>
          <cell r="DH146">
            <v>0.99212467999999943</v>
          </cell>
          <cell r="DI146">
            <v>0.63186801999999997</v>
          </cell>
          <cell r="DJ146">
            <v>0.63186801999999997</v>
          </cell>
          <cell r="DK146">
            <v>0</v>
          </cell>
          <cell r="DL146">
            <v>0</v>
          </cell>
          <cell r="DM146">
            <v>0</v>
          </cell>
          <cell r="DN146">
            <v>0</v>
          </cell>
          <cell r="DS146">
            <v>0</v>
          </cell>
          <cell r="DT146">
            <v>0</v>
          </cell>
          <cell r="DU146">
            <v>0</v>
          </cell>
          <cell r="DV146">
            <v>0</v>
          </cell>
          <cell r="DW146">
            <v>0</v>
          </cell>
          <cell r="DX146" t="str">
            <v/>
          </cell>
          <cell r="DY146">
            <v>2</v>
          </cell>
          <cell r="DZ146" t="str">
            <v/>
          </cell>
          <cell r="EA146" t="str">
            <v/>
          </cell>
          <cell r="EB146" t="str">
            <v>2</v>
          </cell>
          <cell r="EC146">
            <v>0.99212468000000009</v>
          </cell>
          <cell r="ED146">
            <v>0.99212468000000009</v>
          </cell>
          <cell r="EE146">
            <v>0</v>
          </cell>
          <cell r="EF146">
            <v>0</v>
          </cell>
          <cell r="EG146">
            <v>0</v>
          </cell>
          <cell r="EH146">
            <v>0</v>
          </cell>
          <cell r="EI146">
            <v>0</v>
          </cell>
          <cell r="EJ146">
            <v>0</v>
          </cell>
          <cell r="EK146">
            <v>0</v>
          </cell>
          <cell r="EL146">
            <v>0</v>
          </cell>
          <cell r="EM146">
            <v>0.99212468000000009</v>
          </cell>
          <cell r="EN146">
            <v>0.99212468000000009</v>
          </cell>
          <cell r="EO146">
            <v>0</v>
          </cell>
          <cell r="EP146">
            <v>0</v>
          </cell>
          <cell r="EQ146">
            <v>0</v>
          </cell>
          <cell r="ER146">
            <v>0.99212468000000009</v>
          </cell>
          <cell r="ES146">
            <v>0</v>
          </cell>
          <cell r="ET146">
            <v>0</v>
          </cell>
          <cell r="EU146">
            <v>0</v>
          </cell>
          <cell r="EV146">
            <v>0</v>
          </cell>
          <cell r="EW146">
            <v>0</v>
          </cell>
          <cell r="EX146">
            <v>0</v>
          </cell>
          <cell r="EY146">
            <v>0</v>
          </cell>
          <cell r="EZ146">
            <v>0</v>
          </cell>
          <cell r="FA146">
            <v>0</v>
          </cell>
          <cell r="FB146">
            <v>0.99212468000000009</v>
          </cell>
          <cell r="FC146">
            <v>0.99212468000000009</v>
          </cell>
          <cell r="FD146">
            <v>0</v>
          </cell>
          <cell r="FE146">
            <v>0</v>
          </cell>
          <cell r="FF146">
            <v>0</v>
          </cell>
          <cell r="FG146" t="str">
            <v/>
          </cell>
          <cell r="FH146" t="str">
            <v/>
          </cell>
          <cell r="FI146" t="str">
            <v/>
          </cell>
          <cell r="FJ146" t="str">
            <v/>
          </cell>
          <cell r="FK146">
            <v>0</v>
          </cell>
          <cell r="FN146">
            <v>3.1564299999999994</v>
          </cell>
          <cell r="FO146">
            <v>0</v>
          </cell>
          <cell r="FP146">
            <v>0</v>
          </cell>
          <cell r="FQ146">
            <v>0</v>
          </cell>
          <cell r="FR146">
            <v>0</v>
          </cell>
          <cell r="FS146">
            <v>0</v>
          </cell>
          <cell r="FT146">
            <v>0</v>
          </cell>
          <cell r="FU146">
            <v>0</v>
          </cell>
          <cell r="FV146">
            <v>1</v>
          </cell>
          <cell r="FW146">
            <v>0</v>
          </cell>
          <cell r="FX146">
            <v>1</v>
          </cell>
          <cell r="FZ146">
            <v>0</v>
          </cell>
          <cell r="GA146">
            <v>0</v>
          </cell>
          <cell r="GB146">
            <v>0</v>
          </cell>
          <cell r="GC146">
            <v>0</v>
          </cell>
          <cell r="GD146">
            <v>0</v>
          </cell>
          <cell r="GE146">
            <v>0</v>
          </cell>
          <cell r="GF146">
            <v>0</v>
          </cell>
          <cell r="GG146">
            <v>0</v>
          </cell>
          <cell r="GH146">
            <v>0</v>
          </cell>
          <cell r="GI146">
            <v>0</v>
          </cell>
          <cell r="GJ146">
            <v>0</v>
          </cell>
          <cell r="GK146">
            <v>0</v>
          </cell>
          <cell r="GL146">
            <v>0</v>
          </cell>
          <cell r="GM146">
            <v>0</v>
          </cell>
          <cell r="GN146">
            <v>0</v>
          </cell>
          <cell r="GO146">
            <v>0</v>
          </cell>
          <cell r="GP146">
            <v>0</v>
          </cell>
          <cell r="GQ146">
            <v>0</v>
          </cell>
          <cell r="GR146">
            <v>0</v>
          </cell>
          <cell r="GS146">
            <v>0</v>
          </cell>
          <cell r="GT146">
            <v>0</v>
          </cell>
          <cell r="GU146">
            <v>0</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0</v>
          </cell>
          <cell r="ID146">
            <v>0</v>
          </cell>
          <cell r="IE146">
            <v>0</v>
          </cell>
          <cell r="IF146">
            <v>0</v>
          </cell>
          <cell r="IG146">
            <v>0</v>
          </cell>
          <cell r="IH146">
            <v>0</v>
          </cell>
          <cell r="II146">
            <v>0</v>
          </cell>
          <cell r="IJ146">
            <v>0</v>
          </cell>
          <cell r="IK146">
            <v>0</v>
          </cell>
          <cell r="IL146">
            <v>0</v>
          </cell>
          <cell r="IM146">
            <v>0</v>
          </cell>
          <cell r="IN146">
            <v>0</v>
          </cell>
          <cell r="IO146">
            <v>0</v>
          </cell>
          <cell r="IP146">
            <v>0</v>
          </cell>
          <cell r="IQ146">
            <v>0</v>
          </cell>
          <cell r="IR146">
            <v>0</v>
          </cell>
          <cell r="IS146">
            <v>0</v>
          </cell>
          <cell r="IT146">
            <v>0</v>
          </cell>
          <cell r="IU146">
            <v>0</v>
          </cell>
          <cell r="IV146">
            <v>0</v>
          </cell>
          <cell r="IW146">
            <v>0</v>
          </cell>
          <cell r="IX146">
            <v>0</v>
          </cell>
          <cell r="IY146">
            <v>0</v>
          </cell>
          <cell r="IZ146">
            <v>0</v>
          </cell>
          <cell r="JA146">
            <v>0</v>
          </cell>
          <cell r="JB146">
            <v>0</v>
          </cell>
          <cell r="JC146">
            <v>0</v>
          </cell>
          <cell r="JD146">
            <v>0</v>
          </cell>
          <cell r="JE146">
            <v>0</v>
          </cell>
          <cell r="JF146">
            <v>0</v>
          </cell>
          <cell r="JG146">
            <v>0</v>
          </cell>
          <cell r="JH146">
            <v>0</v>
          </cell>
          <cell r="JI146">
            <v>0</v>
          </cell>
          <cell r="JJ146">
            <v>0</v>
          </cell>
          <cell r="JK146">
            <v>0</v>
          </cell>
          <cell r="JL146">
            <v>0</v>
          </cell>
          <cell r="JM146">
            <v>0</v>
          </cell>
          <cell r="JN146">
            <v>0</v>
          </cell>
          <cell r="JO146">
            <v>0</v>
          </cell>
          <cell r="JP146">
            <v>0</v>
          </cell>
          <cell r="JQ146">
            <v>0</v>
          </cell>
          <cell r="JR146">
            <v>0</v>
          </cell>
          <cell r="JS146">
            <v>0</v>
          </cell>
          <cell r="JT146">
            <v>0</v>
          </cell>
          <cell r="JU146">
            <v>0</v>
          </cell>
          <cell r="JV146">
            <v>0</v>
          </cell>
          <cell r="JW146">
            <v>0</v>
          </cell>
          <cell r="JX146">
            <v>0</v>
          </cell>
          <cell r="JY146">
            <v>0</v>
          </cell>
          <cell r="JZ146">
            <v>0</v>
          </cell>
          <cell r="KA146">
            <v>0</v>
          </cell>
          <cell r="KB146">
            <v>0</v>
          </cell>
          <cell r="KC146">
            <v>0</v>
          </cell>
          <cell r="KD146">
            <v>0</v>
          </cell>
          <cell r="KE146">
            <v>0</v>
          </cell>
          <cell r="KF146">
            <v>0</v>
          </cell>
          <cell r="KG146">
            <v>0</v>
          </cell>
          <cell r="KH146">
            <v>0</v>
          </cell>
          <cell r="KI146">
            <v>0</v>
          </cell>
          <cell r="KJ146">
            <v>0</v>
          </cell>
          <cell r="KK146">
            <v>0</v>
          </cell>
          <cell r="KL146">
            <v>0</v>
          </cell>
          <cell r="KM146">
            <v>0</v>
          </cell>
          <cell r="KN146">
            <v>0</v>
          </cell>
          <cell r="KO146">
            <v>0</v>
          </cell>
          <cell r="KP146">
            <v>0</v>
          </cell>
          <cell r="KQ146">
            <v>0</v>
          </cell>
          <cell r="KR146">
            <v>0</v>
          </cell>
          <cell r="KS146">
            <v>0</v>
          </cell>
          <cell r="KT146">
            <v>0</v>
          </cell>
          <cell r="KU146">
            <v>0</v>
          </cell>
          <cell r="KV146">
            <v>0</v>
          </cell>
          <cell r="KW146">
            <v>0</v>
          </cell>
          <cell r="KX146">
            <v>0</v>
          </cell>
          <cell r="KY146">
            <v>0</v>
          </cell>
          <cell r="KZ146">
            <v>0</v>
          </cell>
          <cell r="LA146">
            <v>0</v>
          </cell>
          <cell r="LB146">
            <v>0</v>
          </cell>
          <cell r="LC146">
            <v>0</v>
          </cell>
          <cell r="LD146">
            <v>0</v>
          </cell>
          <cell r="LE146">
            <v>0</v>
          </cell>
          <cell r="LF146">
            <v>0</v>
          </cell>
          <cell r="LG146">
            <v>0</v>
          </cell>
          <cell r="LH146">
            <v>0</v>
          </cell>
          <cell r="LI146">
            <v>0</v>
          </cell>
          <cell r="LJ146">
            <v>0</v>
          </cell>
          <cell r="LK146">
            <v>0</v>
          </cell>
          <cell r="LL146">
            <v>0</v>
          </cell>
          <cell r="LQ146">
            <v>0</v>
          </cell>
          <cell r="LR146">
            <v>0</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v>2020</v>
          </cell>
          <cell r="OM146">
            <v>2022</v>
          </cell>
          <cell r="ON146">
            <v>2022</v>
          </cell>
          <cell r="OO146">
            <v>2022</v>
          </cell>
          <cell r="OP146">
            <v>0</v>
          </cell>
          <cell r="OR146" t="str">
            <v>нд</v>
          </cell>
          <cell r="OT146">
            <v>3.7877159999999996</v>
          </cell>
        </row>
        <row r="147">
          <cell r="A147" t="str">
            <v>K_Che344</v>
          </cell>
          <cell r="B147" t="str">
            <v>1.1.6</v>
          </cell>
          <cell r="C147" t="str">
            <v>Проведение предпроектного обследования и разработка проектно-сметной документации по реконструкции ВЛ-35кВ ПС Наурская - ПС ИТК-2  (Л-84) (Двухцепка с Л-80 оп.№1-2, Л-81 оп.№23-31) в рамках программы модернизации и повышения надежности электросетевого комплекса Чеченской Республики на 2020-2024 годы</v>
          </cell>
          <cell r="D147" t="str">
            <v>K_Che344</v>
          </cell>
          <cell r="E147">
            <v>1.3018199959999999</v>
          </cell>
          <cell r="H147">
            <v>1.30182</v>
          </cell>
          <cell r="J147">
            <v>1.0228210059999998</v>
          </cell>
          <cell r="K147">
            <v>0.80373620599999984</v>
          </cell>
          <cell r="L147">
            <v>0.21908480000000002</v>
          </cell>
          <cell r="M147">
            <v>0</v>
          </cell>
          <cell r="N147">
            <v>0</v>
          </cell>
          <cell r="O147">
            <v>0</v>
          </cell>
          <cell r="P147">
            <v>0</v>
          </cell>
          <cell r="Q147">
            <v>0.21908480000000002</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0.80373620999999995</v>
          </cell>
          <cell r="BH147">
            <v>0</v>
          </cell>
          <cell r="BI147">
            <v>0</v>
          </cell>
          <cell r="BJ147">
            <v>0</v>
          </cell>
          <cell r="BK147">
            <v>0</v>
          </cell>
          <cell r="BL147">
            <v>0.80373620999999995</v>
          </cell>
          <cell r="BM147">
            <v>0</v>
          </cell>
          <cell r="BN147">
            <v>0</v>
          </cell>
          <cell r="BO147">
            <v>0</v>
          </cell>
          <cell r="BP147">
            <v>0</v>
          </cell>
          <cell r="BQ147">
            <v>0</v>
          </cell>
          <cell r="BR147">
            <v>0</v>
          </cell>
          <cell r="BS147">
            <v>0.80373620999999995</v>
          </cell>
          <cell r="BT147">
            <v>0</v>
          </cell>
          <cell r="BU147">
            <v>0</v>
          </cell>
          <cell r="BV147">
            <v>0</v>
          </cell>
          <cell r="BW147">
            <v>0</v>
          </cell>
          <cell r="BX147">
            <v>0.80373620999999995</v>
          </cell>
          <cell r="BY147">
            <v>0</v>
          </cell>
          <cell r="BZ147">
            <v>0</v>
          </cell>
          <cell r="CA147">
            <v>0</v>
          </cell>
          <cell r="CB147">
            <v>0</v>
          </cell>
          <cell r="CC147">
            <v>0</v>
          </cell>
          <cell r="CD147">
            <v>0</v>
          </cell>
          <cell r="CE147">
            <v>0</v>
          </cell>
          <cell r="CF147">
            <v>0</v>
          </cell>
          <cell r="CG147">
            <v>0</v>
          </cell>
          <cell r="CH147">
            <v>0</v>
          </cell>
          <cell r="CI147">
            <v>0</v>
          </cell>
          <cell r="CJ147">
            <v>0</v>
          </cell>
          <cell r="CK147">
            <v>0.80373620999999995</v>
          </cell>
          <cell r="CL147">
            <v>0</v>
          </cell>
          <cell r="CM147">
            <v>0</v>
          </cell>
          <cell r="CN147">
            <v>0</v>
          </cell>
          <cell r="CO147">
            <v>0</v>
          </cell>
          <cell r="CP147">
            <v>0.80373620999999995</v>
          </cell>
          <cell r="CQ147" t="str">
            <v/>
          </cell>
          <cell r="CR147" t="str">
            <v/>
          </cell>
          <cell r="CS147" t="str">
            <v/>
          </cell>
          <cell r="CT147" t="str">
            <v/>
          </cell>
          <cell r="CU147">
            <v>0</v>
          </cell>
          <cell r="CX147">
            <v>1.0848499999999999</v>
          </cell>
          <cell r="CY147">
            <v>1.0848499999999999</v>
          </cell>
          <cell r="CZ147">
            <v>0</v>
          </cell>
          <cell r="DA147">
            <v>0</v>
          </cell>
          <cell r="DB147">
            <v>0</v>
          </cell>
          <cell r="DE147">
            <v>1.0848500000000001</v>
          </cell>
          <cell r="DG147">
            <v>0.65262637999999984</v>
          </cell>
          <cell r="DH147">
            <v>0.44628102999999986</v>
          </cell>
          <cell r="DI147">
            <v>0.20634535000000001</v>
          </cell>
          <cell r="DJ147">
            <v>0.20634535000000001</v>
          </cell>
          <cell r="DK147">
            <v>0</v>
          </cell>
          <cell r="DL147">
            <v>0</v>
          </cell>
          <cell r="DM147">
            <v>0</v>
          </cell>
          <cell r="DN147">
            <v>0</v>
          </cell>
          <cell r="DS147">
            <v>0</v>
          </cell>
          <cell r="DT147">
            <v>0</v>
          </cell>
          <cell r="DU147">
            <v>0</v>
          </cell>
          <cell r="DV147">
            <v>0</v>
          </cell>
          <cell r="DW147">
            <v>0</v>
          </cell>
          <cell r="DX147" t="str">
            <v/>
          </cell>
          <cell r="DY147">
            <v>2</v>
          </cell>
          <cell r="DZ147" t="str">
            <v/>
          </cell>
          <cell r="EA147" t="str">
            <v/>
          </cell>
          <cell r="EB147" t="str">
            <v>2</v>
          </cell>
          <cell r="EC147">
            <v>0.44628103000000002</v>
          </cell>
          <cell r="ED147">
            <v>0.44628103000000002</v>
          </cell>
          <cell r="EE147">
            <v>0</v>
          </cell>
          <cell r="EF147">
            <v>0</v>
          </cell>
          <cell r="EG147">
            <v>0</v>
          </cell>
          <cell r="EH147">
            <v>0</v>
          </cell>
          <cell r="EI147">
            <v>0</v>
          </cell>
          <cell r="EJ147">
            <v>0</v>
          </cell>
          <cell r="EK147">
            <v>0</v>
          </cell>
          <cell r="EL147">
            <v>0</v>
          </cell>
          <cell r="EM147">
            <v>0.44628103000000002</v>
          </cell>
          <cell r="EN147">
            <v>0.44628103000000002</v>
          </cell>
          <cell r="EO147">
            <v>0</v>
          </cell>
          <cell r="EP147">
            <v>0</v>
          </cell>
          <cell r="EQ147">
            <v>0</v>
          </cell>
          <cell r="ER147">
            <v>0.44628103000000002</v>
          </cell>
          <cell r="ES147">
            <v>0</v>
          </cell>
          <cell r="ET147">
            <v>0</v>
          </cell>
          <cell r="EU147">
            <v>0</v>
          </cell>
          <cell r="EV147">
            <v>0</v>
          </cell>
          <cell r="EW147">
            <v>0</v>
          </cell>
          <cell r="EX147">
            <v>0</v>
          </cell>
          <cell r="EY147">
            <v>0</v>
          </cell>
          <cell r="EZ147">
            <v>0</v>
          </cell>
          <cell r="FA147">
            <v>0</v>
          </cell>
          <cell r="FB147">
            <v>0.44628103000000002</v>
          </cell>
          <cell r="FC147">
            <v>0.44628103000000002</v>
          </cell>
          <cell r="FD147">
            <v>0</v>
          </cell>
          <cell r="FE147">
            <v>0</v>
          </cell>
          <cell r="FF147">
            <v>0</v>
          </cell>
          <cell r="FG147" t="str">
            <v/>
          </cell>
          <cell r="FH147" t="str">
            <v/>
          </cell>
          <cell r="FI147" t="str">
            <v/>
          </cell>
          <cell r="FJ147" t="str">
            <v/>
          </cell>
          <cell r="FK147">
            <v>0</v>
          </cell>
          <cell r="FN147">
            <v>1.0848499999999999</v>
          </cell>
          <cell r="FO147">
            <v>0</v>
          </cell>
          <cell r="FP147">
            <v>0</v>
          </cell>
          <cell r="FQ147">
            <v>0</v>
          </cell>
          <cell r="FR147">
            <v>0</v>
          </cell>
          <cell r="FS147">
            <v>0</v>
          </cell>
          <cell r="FT147">
            <v>0</v>
          </cell>
          <cell r="FU147">
            <v>0</v>
          </cell>
          <cell r="FV147">
            <v>1</v>
          </cell>
          <cell r="FW147">
            <v>0</v>
          </cell>
          <cell r="FX147">
            <v>1</v>
          </cell>
          <cell r="FZ147">
            <v>0</v>
          </cell>
          <cell r="GA147">
            <v>0</v>
          </cell>
          <cell r="GB147">
            <v>0</v>
          </cell>
          <cell r="GC147">
            <v>0</v>
          </cell>
          <cell r="GD147">
            <v>0</v>
          </cell>
          <cell r="GE147">
            <v>0</v>
          </cell>
          <cell r="GF147">
            <v>0</v>
          </cell>
          <cell r="GG147">
            <v>0</v>
          </cell>
          <cell r="GH147">
            <v>0</v>
          </cell>
          <cell r="GI147">
            <v>0</v>
          </cell>
          <cell r="GJ147">
            <v>0</v>
          </cell>
          <cell r="GK147">
            <v>0</v>
          </cell>
          <cell r="GL147">
            <v>0</v>
          </cell>
          <cell r="GM147">
            <v>0</v>
          </cell>
          <cell r="GN147">
            <v>0</v>
          </cell>
          <cell r="GO147">
            <v>0</v>
          </cell>
          <cell r="GP147">
            <v>0</v>
          </cell>
          <cell r="GQ147">
            <v>0</v>
          </cell>
          <cell r="GR147">
            <v>0</v>
          </cell>
          <cell r="GS147">
            <v>0</v>
          </cell>
          <cell r="GT147">
            <v>0</v>
          </cell>
          <cell r="GU147">
            <v>0</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0</v>
          </cell>
          <cell r="ID147">
            <v>0</v>
          </cell>
          <cell r="IE147">
            <v>0</v>
          </cell>
          <cell r="IF147">
            <v>0</v>
          </cell>
          <cell r="IG147">
            <v>0</v>
          </cell>
          <cell r="IH147">
            <v>0</v>
          </cell>
          <cell r="II147">
            <v>0</v>
          </cell>
          <cell r="IJ147">
            <v>0</v>
          </cell>
          <cell r="IK147">
            <v>0</v>
          </cell>
          <cell r="IL147">
            <v>0</v>
          </cell>
          <cell r="IM147">
            <v>0</v>
          </cell>
          <cell r="IN147">
            <v>0</v>
          </cell>
          <cell r="IO147">
            <v>0</v>
          </cell>
          <cell r="IP147">
            <v>0</v>
          </cell>
          <cell r="IQ147">
            <v>0</v>
          </cell>
          <cell r="IR147">
            <v>0</v>
          </cell>
          <cell r="IS147">
            <v>0</v>
          </cell>
          <cell r="IT147">
            <v>0</v>
          </cell>
          <cell r="IU147">
            <v>0</v>
          </cell>
          <cell r="IV147">
            <v>0</v>
          </cell>
          <cell r="IW147">
            <v>0</v>
          </cell>
          <cell r="IX147">
            <v>0</v>
          </cell>
          <cell r="IY147">
            <v>0</v>
          </cell>
          <cell r="IZ147">
            <v>0</v>
          </cell>
          <cell r="JA147">
            <v>0</v>
          </cell>
          <cell r="JB147">
            <v>0</v>
          </cell>
          <cell r="JC147">
            <v>0</v>
          </cell>
          <cell r="JD147">
            <v>0</v>
          </cell>
          <cell r="JE147">
            <v>0</v>
          </cell>
          <cell r="JF147">
            <v>0</v>
          </cell>
          <cell r="JG147">
            <v>0</v>
          </cell>
          <cell r="JH147">
            <v>0</v>
          </cell>
          <cell r="JI147">
            <v>0</v>
          </cell>
          <cell r="JJ147">
            <v>0</v>
          </cell>
          <cell r="JK147">
            <v>0</v>
          </cell>
          <cell r="JL147">
            <v>0</v>
          </cell>
          <cell r="JM147">
            <v>0</v>
          </cell>
          <cell r="JN147">
            <v>0</v>
          </cell>
          <cell r="JO147">
            <v>0</v>
          </cell>
          <cell r="JP147">
            <v>0</v>
          </cell>
          <cell r="JQ147">
            <v>0</v>
          </cell>
          <cell r="JR147">
            <v>0</v>
          </cell>
          <cell r="JS147">
            <v>0</v>
          </cell>
          <cell r="JT147">
            <v>0</v>
          </cell>
          <cell r="JU147">
            <v>0</v>
          </cell>
          <cell r="JV147">
            <v>0</v>
          </cell>
          <cell r="JW147">
            <v>0</v>
          </cell>
          <cell r="JX147">
            <v>0</v>
          </cell>
          <cell r="JY147">
            <v>0</v>
          </cell>
          <cell r="JZ147">
            <v>0</v>
          </cell>
          <cell r="KA147">
            <v>0</v>
          </cell>
          <cell r="KB147">
            <v>0</v>
          </cell>
          <cell r="KC147">
            <v>0</v>
          </cell>
          <cell r="KD147">
            <v>0</v>
          </cell>
          <cell r="KE147">
            <v>0</v>
          </cell>
          <cell r="KF147">
            <v>0</v>
          </cell>
          <cell r="KG147">
            <v>0</v>
          </cell>
          <cell r="KH147">
            <v>0</v>
          </cell>
          <cell r="KI147">
            <v>0</v>
          </cell>
          <cell r="KJ147">
            <v>0</v>
          </cell>
          <cell r="KK147">
            <v>0</v>
          </cell>
          <cell r="KL147">
            <v>0</v>
          </cell>
          <cell r="KM147">
            <v>0</v>
          </cell>
          <cell r="KN147">
            <v>0</v>
          </cell>
          <cell r="KO147">
            <v>0</v>
          </cell>
          <cell r="KP147">
            <v>0</v>
          </cell>
          <cell r="KQ147">
            <v>0</v>
          </cell>
          <cell r="KR147">
            <v>0</v>
          </cell>
          <cell r="KS147">
            <v>0</v>
          </cell>
          <cell r="KT147">
            <v>0</v>
          </cell>
          <cell r="KU147">
            <v>0</v>
          </cell>
          <cell r="KV147">
            <v>0</v>
          </cell>
          <cell r="KW147">
            <v>0</v>
          </cell>
          <cell r="KX147">
            <v>0</v>
          </cell>
          <cell r="KY147">
            <v>0</v>
          </cell>
          <cell r="KZ147">
            <v>0</v>
          </cell>
          <cell r="LA147">
            <v>0</v>
          </cell>
          <cell r="LB147">
            <v>0</v>
          </cell>
          <cell r="LC147">
            <v>0</v>
          </cell>
          <cell r="LD147">
            <v>0</v>
          </cell>
          <cell r="LE147">
            <v>0</v>
          </cell>
          <cell r="LF147">
            <v>0</v>
          </cell>
          <cell r="LG147">
            <v>0</v>
          </cell>
          <cell r="LH147">
            <v>0</v>
          </cell>
          <cell r="LI147">
            <v>0</v>
          </cell>
          <cell r="LJ147">
            <v>0</v>
          </cell>
          <cell r="LK147">
            <v>0</v>
          </cell>
          <cell r="LL147">
            <v>0</v>
          </cell>
          <cell r="LQ147">
            <v>0</v>
          </cell>
          <cell r="LR147">
            <v>0</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v>2020</v>
          </cell>
          <cell r="OM147">
            <v>2022</v>
          </cell>
          <cell r="ON147">
            <v>2022</v>
          </cell>
          <cell r="OO147">
            <v>2022</v>
          </cell>
          <cell r="OP147">
            <v>0</v>
          </cell>
          <cell r="OR147" t="str">
            <v>нд</v>
          </cell>
          <cell r="OT147">
            <v>1.3018199959999999</v>
          </cell>
        </row>
        <row r="148">
          <cell r="A148" t="str">
            <v>K_Che345</v>
          </cell>
          <cell r="B148" t="str">
            <v>1.1.6</v>
          </cell>
          <cell r="C148" t="str">
            <v>Проведение предпроектного обследования и разработка проектно-сметной документации по реконструкции ВЛ-35кВ ПС Киров - ПС Калиновская  (Л-530) (Двухцепка с Л-45 оп.№1-4) в рамках программы модернизации и повышения надежности электросетевого комплекса Чеченской Республики на 2020-2024 годы</v>
          </cell>
          <cell r="D148" t="str">
            <v>K_Che345</v>
          </cell>
          <cell r="E148">
            <v>3.614375994</v>
          </cell>
          <cell r="H148">
            <v>3.6143759900000001</v>
          </cell>
          <cell r="J148">
            <v>2.799333834</v>
          </cell>
          <cell r="K148">
            <v>1.852813394</v>
          </cell>
          <cell r="L148">
            <v>0.94652043999999991</v>
          </cell>
          <cell r="M148">
            <v>0</v>
          </cell>
          <cell r="N148">
            <v>0</v>
          </cell>
          <cell r="O148">
            <v>0</v>
          </cell>
          <cell r="P148">
            <v>0</v>
          </cell>
          <cell r="Q148">
            <v>0.94652043999999991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1.8528133899999999</v>
          </cell>
          <cell r="BH148">
            <v>0</v>
          </cell>
          <cell r="BI148">
            <v>0</v>
          </cell>
          <cell r="BJ148">
            <v>0</v>
          </cell>
          <cell r="BK148">
            <v>0</v>
          </cell>
          <cell r="BL148">
            <v>1.8528133899999999</v>
          </cell>
          <cell r="BM148">
            <v>0</v>
          </cell>
          <cell r="BN148">
            <v>0</v>
          </cell>
          <cell r="BO148">
            <v>0</v>
          </cell>
          <cell r="BP148">
            <v>0</v>
          </cell>
          <cell r="BQ148">
            <v>0</v>
          </cell>
          <cell r="BR148">
            <v>0</v>
          </cell>
          <cell r="BS148">
            <v>1.8528133899999999</v>
          </cell>
          <cell r="BT148">
            <v>0</v>
          </cell>
          <cell r="BU148">
            <v>0</v>
          </cell>
          <cell r="BV148">
            <v>0</v>
          </cell>
          <cell r="BW148">
            <v>0</v>
          </cell>
          <cell r="BX148">
            <v>1.8528133899999999</v>
          </cell>
          <cell r="BY148">
            <v>0</v>
          </cell>
          <cell r="BZ148">
            <v>0</v>
          </cell>
          <cell r="CA148">
            <v>0</v>
          </cell>
          <cell r="CB148">
            <v>0</v>
          </cell>
          <cell r="CC148">
            <v>0</v>
          </cell>
          <cell r="CD148">
            <v>0</v>
          </cell>
          <cell r="CE148">
            <v>0</v>
          </cell>
          <cell r="CF148">
            <v>0</v>
          </cell>
          <cell r="CG148">
            <v>0</v>
          </cell>
          <cell r="CH148">
            <v>0</v>
          </cell>
          <cell r="CI148">
            <v>0</v>
          </cell>
          <cell r="CJ148">
            <v>0</v>
          </cell>
          <cell r="CK148">
            <v>1.8528133899999999</v>
          </cell>
          <cell r="CL148">
            <v>0</v>
          </cell>
          <cell r="CM148">
            <v>0</v>
          </cell>
          <cell r="CN148">
            <v>0</v>
          </cell>
          <cell r="CO148">
            <v>0</v>
          </cell>
          <cell r="CP148">
            <v>1.8528133899999999</v>
          </cell>
          <cell r="CQ148" t="str">
            <v/>
          </cell>
          <cell r="CR148" t="str">
            <v/>
          </cell>
          <cell r="CS148" t="str">
            <v/>
          </cell>
          <cell r="CT148" t="str">
            <v/>
          </cell>
          <cell r="CU148">
            <v>0</v>
          </cell>
          <cell r="CX148">
            <v>3.0119800000000003</v>
          </cell>
          <cell r="CY148">
            <v>3.0119800000000003</v>
          </cell>
          <cell r="CZ148">
            <v>0</v>
          </cell>
          <cell r="DA148">
            <v>0</v>
          </cell>
          <cell r="DB148">
            <v>0</v>
          </cell>
          <cell r="DE148">
            <v>3.0119799999999999</v>
          </cell>
          <cell r="DG148">
            <v>1.0908401700000003</v>
          </cell>
          <cell r="DH148">
            <v>0.75356640000000041</v>
          </cell>
          <cell r="DI148">
            <v>0.33727377000000003</v>
          </cell>
          <cell r="DJ148">
            <v>0.33727377000000003</v>
          </cell>
          <cell r="DK148">
            <v>0</v>
          </cell>
          <cell r="DL148">
            <v>0</v>
          </cell>
          <cell r="DM148">
            <v>0</v>
          </cell>
          <cell r="DN148">
            <v>0</v>
          </cell>
          <cell r="DS148">
            <v>0</v>
          </cell>
          <cell r="DT148">
            <v>0</v>
          </cell>
          <cell r="DU148">
            <v>0</v>
          </cell>
          <cell r="DV148">
            <v>0</v>
          </cell>
          <cell r="DW148">
            <v>0</v>
          </cell>
          <cell r="DX148" t="str">
            <v/>
          </cell>
          <cell r="DY148">
            <v>2</v>
          </cell>
          <cell r="DZ148" t="str">
            <v/>
          </cell>
          <cell r="EA148" t="str">
            <v/>
          </cell>
          <cell r="EB148" t="str">
            <v>2</v>
          </cell>
          <cell r="EC148">
            <v>0.75356639999999997</v>
          </cell>
          <cell r="ED148">
            <v>0.75356639999999997</v>
          </cell>
          <cell r="EE148">
            <v>0</v>
          </cell>
          <cell r="EF148">
            <v>0</v>
          </cell>
          <cell r="EG148">
            <v>0</v>
          </cell>
          <cell r="EH148">
            <v>0</v>
          </cell>
          <cell r="EI148">
            <v>0</v>
          </cell>
          <cell r="EJ148">
            <v>0</v>
          </cell>
          <cell r="EK148">
            <v>0</v>
          </cell>
          <cell r="EL148">
            <v>0</v>
          </cell>
          <cell r="EM148">
            <v>0.75356639999999997</v>
          </cell>
          <cell r="EN148">
            <v>0.75356639999999997</v>
          </cell>
          <cell r="EO148">
            <v>0</v>
          </cell>
          <cell r="EP148">
            <v>0</v>
          </cell>
          <cell r="EQ148">
            <v>0</v>
          </cell>
          <cell r="ER148">
            <v>0.75356639999999997</v>
          </cell>
          <cell r="ES148">
            <v>0</v>
          </cell>
          <cell r="ET148">
            <v>0</v>
          </cell>
          <cell r="EU148">
            <v>0</v>
          </cell>
          <cell r="EV148">
            <v>0</v>
          </cell>
          <cell r="EW148">
            <v>0</v>
          </cell>
          <cell r="EX148">
            <v>0</v>
          </cell>
          <cell r="EY148">
            <v>0</v>
          </cell>
          <cell r="EZ148">
            <v>0</v>
          </cell>
          <cell r="FA148">
            <v>0</v>
          </cell>
          <cell r="FB148">
            <v>0.75356639999999997</v>
          </cell>
          <cell r="FC148">
            <v>0.75356639999999997</v>
          </cell>
          <cell r="FD148">
            <v>0</v>
          </cell>
          <cell r="FE148">
            <v>0</v>
          </cell>
          <cell r="FF148">
            <v>0</v>
          </cell>
          <cell r="FG148" t="str">
            <v/>
          </cell>
          <cell r="FH148" t="str">
            <v/>
          </cell>
          <cell r="FI148" t="str">
            <v/>
          </cell>
          <cell r="FJ148" t="str">
            <v/>
          </cell>
          <cell r="FK148">
            <v>0</v>
          </cell>
          <cell r="FN148">
            <v>3.0119800000000003</v>
          </cell>
          <cell r="FO148">
            <v>0</v>
          </cell>
          <cell r="FP148">
            <v>0</v>
          </cell>
          <cell r="FQ148">
            <v>0</v>
          </cell>
          <cell r="FR148">
            <v>0</v>
          </cell>
          <cell r="FS148">
            <v>0</v>
          </cell>
          <cell r="FT148">
            <v>0</v>
          </cell>
          <cell r="FU148">
            <v>0</v>
          </cell>
          <cell r="FV148">
            <v>1</v>
          </cell>
          <cell r="FW148">
            <v>0</v>
          </cell>
          <cell r="FX148">
            <v>1</v>
          </cell>
          <cell r="FZ148">
            <v>0</v>
          </cell>
          <cell r="GA148">
            <v>0</v>
          </cell>
          <cell r="GB148">
            <v>0</v>
          </cell>
          <cell r="GC148">
            <v>0</v>
          </cell>
          <cell r="GD148">
            <v>0</v>
          </cell>
          <cell r="GE148">
            <v>0</v>
          </cell>
          <cell r="GF148">
            <v>0</v>
          </cell>
          <cell r="GG148">
            <v>0</v>
          </cell>
          <cell r="GH148">
            <v>0</v>
          </cell>
          <cell r="GI148">
            <v>0</v>
          </cell>
          <cell r="GJ148">
            <v>0</v>
          </cell>
          <cell r="GK148">
            <v>0</v>
          </cell>
          <cell r="GL148">
            <v>0</v>
          </cell>
          <cell r="GM148">
            <v>0</v>
          </cell>
          <cell r="GN148">
            <v>0</v>
          </cell>
          <cell r="GO148">
            <v>0</v>
          </cell>
          <cell r="GP148">
            <v>0</v>
          </cell>
          <cell r="GQ148">
            <v>0</v>
          </cell>
          <cell r="GR148">
            <v>0</v>
          </cell>
          <cell r="GS148">
            <v>0</v>
          </cell>
          <cell r="GT148">
            <v>0</v>
          </cell>
          <cell r="GU148">
            <v>0</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0</v>
          </cell>
          <cell r="ID148">
            <v>0</v>
          </cell>
          <cell r="IE148">
            <v>0</v>
          </cell>
          <cell r="IF148">
            <v>0</v>
          </cell>
          <cell r="IG148">
            <v>0</v>
          </cell>
          <cell r="IH148">
            <v>0</v>
          </cell>
          <cell r="II148">
            <v>0</v>
          </cell>
          <cell r="IJ148">
            <v>0</v>
          </cell>
          <cell r="IK148">
            <v>0</v>
          </cell>
          <cell r="IL148">
            <v>0</v>
          </cell>
          <cell r="IM148">
            <v>0</v>
          </cell>
          <cell r="IN148">
            <v>0</v>
          </cell>
          <cell r="IO148">
            <v>0</v>
          </cell>
          <cell r="IP148">
            <v>0</v>
          </cell>
          <cell r="IQ148">
            <v>0</v>
          </cell>
          <cell r="IR148">
            <v>0</v>
          </cell>
          <cell r="IS148">
            <v>0</v>
          </cell>
          <cell r="IT148">
            <v>0</v>
          </cell>
          <cell r="IU148">
            <v>0</v>
          </cell>
          <cell r="IV148">
            <v>0</v>
          </cell>
          <cell r="IW148">
            <v>0</v>
          </cell>
          <cell r="IX148">
            <v>0</v>
          </cell>
          <cell r="IY148">
            <v>0</v>
          </cell>
          <cell r="IZ148">
            <v>0</v>
          </cell>
          <cell r="JA148">
            <v>0</v>
          </cell>
          <cell r="JB148">
            <v>0</v>
          </cell>
          <cell r="JC148">
            <v>0</v>
          </cell>
          <cell r="JD148">
            <v>0</v>
          </cell>
          <cell r="JE148">
            <v>0</v>
          </cell>
          <cell r="JF148">
            <v>0</v>
          </cell>
          <cell r="JG148">
            <v>0</v>
          </cell>
          <cell r="JH148">
            <v>0</v>
          </cell>
          <cell r="JI148">
            <v>0</v>
          </cell>
          <cell r="JJ148">
            <v>0</v>
          </cell>
          <cell r="JK148">
            <v>0</v>
          </cell>
          <cell r="JL148">
            <v>0</v>
          </cell>
          <cell r="JM148">
            <v>0</v>
          </cell>
          <cell r="JN148">
            <v>0</v>
          </cell>
          <cell r="JO148">
            <v>0</v>
          </cell>
          <cell r="JP148">
            <v>0</v>
          </cell>
          <cell r="JQ148">
            <v>0</v>
          </cell>
          <cell r="JR148">
            <v>0</v>
          </cell>
          <cell r="JS148">
            <v>0</v>
          </cell>
          <cell r="JT148">
            <v>0</v>
          </cell>
          <cell r="JU148">
            <v>0</v>
          </cell>
          <cell r="JV148">
            <v>0</v>
          </cell>
          <cell r="JW148">
            <v>0</v>
          </cell>
          <cell r="JX148">
            <v>0</v>
          </cell>
          <cell r="JY148">
            <v>0</v>
          </cell>
          <cell r="JZ148">
            <v>0</v>
          </cell>
          <cell r="KA148">
            <v>0</v>
          </cell>
          <cell r="KB148">
            <v>0</v>
          </cell>
          <cell r="KC148">
            <v>0</v>
          </cell>
          <cell r="KD148">
            <v>0</v>
          </cell>
          <cell r="KE148">
            <v>0</v>
          </cell>
          <cell r="KF148">
            <v>0</v>
          </cell>
          <cell r="KG148">
            <v>0</v>
          </cell>
          <cell r="KH148">
            <v>0</v>
          </cell>
          <cell r="KI148">
            <v>0</v>
          </cell>
          <cell r="KJ148">
            <v>0</v>
          </cell>
          <cell r="KK148">
            <v>0</v>
          </cell>
          <cell r="KL148">
            <v>0</v>
          </cell>
          <cell r="KM148">
            <v>0</v>
          </cell>
          <cell r="KN148">
            <v>0</v>
          </cell>
          <cell r="KO148">
            <v>0</v>
          </cell>
          <cell r="KP148">
            <v>0</v>
          </cell>
          <cell r="KQ148">
            <v>0</v>
          </cell>
          <cell r="KR148">
            <v>0</v>
          </cell>
          <cell r="KS148">
            <v>0</v>
          </cell>
          <cell r="KT148">
            <v>0</v>
          </cell>
          <cell r="KU148">
            <v>0</v>
          </cell>
          <cell r="KV148">
            <v>0</v>
          </cell>
          <cell r="KW148">
            <v>0</v>
          </cell>
          <cell r="KX148">
            <v>0</v>
          </cell>
          <cell r="KY148">
            <v>0</v>
          </cell>
          <cell r="KZ148">
            <v>0</v>
          </cell>
          <cell r="LA148">
            <v>0</v>
          </cell>
          <cell r="LB148">
            <v>0</v>
          </cell>
          <cell r="LC148">
            <v>0</v>
          </cell>
          <cell r="LD148">
            <v>0</v>
          </cell>
          <cell r="LE148">
            <v>0</v>
          </cell>
          <cell r="LF148">
            <v>0</v>
          </cell>
          <cell r="LG148">
            <v>0</v>
          </cell>
          <cell r="LH148">
            <v>0</v>
          </cell>
          <cell r="LI148">
            <v>0</v>
          </cell>
          <cell r="LJ148">
            <v>0</v>
          </cell>
          <cell r="LK148">
            <v>0</v>
          </cell>
          <cell r="LL148">
            <v>0</v>
          </cell>
          <cell r="LQ148">
            <v>0</v>
          </cell>
          <cell r="LR148">
            <v>0</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v>2020</v>
          </cell>
          <cell r="OM148">
            <v>2022</v>
          </cell>
          <cell r="ON148">
            <v>2022</v>
          </cell>
          <cell r="OO148">
            <v>2022</v>
          </cell>
          <cell r="OP148">
            <v>0</v>
          </cell>
          <cell r="OR148" t="str">
            <v>нд</v>
          </cell>
          <cell r="OT148">
            <v>3.614375994</v>
          </cell>
        </row>
        <row r="149">
          <cell r="A149" t="str">
            <v>K_Che346</v>
          </cell>
          <cell r="B149" t="str">
            <v>1.1.6</v>
          </cell>
          <cell r="C149" t="str">
            <v>Проведение предпроектного обследования и разработка проектно-сметной документации по реконструкции ВЛ-35кВ ПС Николаевская - ПС Правобережная (Л-83) в рамках программы модернизации и повышения надежности электросетевого комплекса Чеченской Республики на 2020-2024 годы</v>
          </cell>
          <cell r="D149" t="str">
            <v>K_Che346</v>
          </cell>
          <cell r="E149">
            <v>3.490752004</v>
          </cell>
          <cell r="H149">
            <v>3.4907520000000001</v>
          </cell>
          <cell r="J149">
            <v>2.7420201839999998</v>
          </cell>
          <cell r="K149">
            <v>1.7891521539999999</v>
          </cell>
          <cell r="L149">
            <v>0.95286802999999998</v>
          </cell>
          <cell r="M149">
            <v>0</v>
          </cell>
          <cell r="N149">
            <v>0</v>
          </cell>
          <cell r="O149">
            <v>0</v>
          </cell>
          <cell r="P149">
            <v>0</v>
          </cell>
          <cell r="Q149">
            <v>0.95286802999999998</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1.7891521500000001</v>
          </cell>
          <cell r="BH149">
            <v>0</v>
          </cell>
          <cell r="BI149">
            <v>0</v>
          </cell>
          <cell r="BJ149">
            <v>0</v>
          </cell>
          <cell r="BK149">
            <v>0</v>
          </cell>
          <cell r="BL149">
            <v>1.7891521500000001</v>
          </cell>
          <cell r="BM149">
            <v>0</v>
          </cell>
          <cell r="BN149">
            <v>0</v>
          </cell>
          <cell r="BO149">
            <v>0</v>
          </cell>
          <cell r="BP149">
            <v>0</v>
          </cell>
          <cell r="BQ149">
            <v>0</v>
          </cell>
          <cell r="BR149">
            <v>0</v>
          </cell>
          <cell r="BS149">
            <v>1.7891521500000001</v>
          </cell>
          <cell r="BT149">
            <v>0</v>
          </cell>
          <cell r="BU149">
            <v>0</v>
          </cell>
          <cell r="BV149">
            <v>0</v>
          </cell>
          <cell r="BW149">
            <v>0</v>
          </cell>
          <cell r="BX149">
            <v>1.7891521500000001</v>
          </cell>
          <cell r="BY149">
            <v>0</v>
          </cell>
          <cell r="BZ149">
            <v>0</v>
          </cell>
          <cell r="CA149">
            <v>0</v>
          </cell>
          <cell r="CB149">
            <v>0</v>
          </cell>
          <cell r="CC149">
            <v>0</v>
          </cell>
          <cell r="CD149">
            <v>0</v>
          </cell>
          <cell r="CE149">
            <v>0</v>
          </cell>
          <cell r="CF149">
            <v>0</v>
          </cell>
          <cell r="CG149">
            <v>0</v>
          </cell>
          <cell r="CH149">
            <v>0</v>
          </cell>
          <cell r="CI149">
            <v>0</v>
          </cell>
          <cell r="CJ149">
            <v>0</v>
          </cell>
          <cell r="CK149">
            <v>1.7891521500000001</v>
          </cell>
          <cell r="CL149">
            <v>0</v>
          </cell>
          <cell r="CM149">
            <v>0</v>
          </cell>
          <cell r="CN149">
            <v>0</v>
          </cell>
          <cell r="CO149">
            <v>0</v>
          </cell>
          <cell r="CP149">
            <v>1.7891521500000001</v>
          </cell>
          <cell r="CQ149" t="str">
            <v/>
          </cell>
          <cell r="CR149" t="str">
            <v/>
          </cell>
          <cell r="CS149" t="str">
            <v/>
          </cell>
          <cell r="CT149" t="str">
            <v/>
          </cell>
          <cell r="CU149">
            <v>0</v>
          </cell>
          <cell r="CX149">
            <v>2.90896</v>
          </cell>
          <cell r="CY149">
            <v>2.90896</v>
          </cell>
          <cell r="CZ149">
            <v>0</v>
          </cell>
          <cell r="DA149">
            <v>0</v>
          </cell>
          <cell r="DB149">
            <v>0</v>
          </cell>
          <cell r="DE149">
            <v>2.9089599899999996</v>
          </cell>
          <cell r="DG149">
            <v>1.09727672</v>
          </cell>
          <cell r="DH149">
            <v>0.7274217300000001</v>
          </cell>
          <cell r="DI149">
            <v>0.36985498999999999</v>
          </cell>
          <cell r="DJ149">
            <v>0.36985498999999999</v>
          </cell>
          <cell r="DK149">
            <v>0</v>
          </cell>
          <cell r="DL149">
            <v>0</v>
          </cell>
          <cell r="DM149">
            <v>0</v>
          </cell>
          <cell r="DN149">
            <v>0</v>
          </cell>
          <cell r="DS149">
            <v>0</v>
          </cell>
          <cell r="DT149">
            <v>0</v>
          </cell>
          <cell r="DU149">
            <v>0</v>
          </cell>
          <cell r="DV149">
            <v>0</v>
          </cell>
          <cell r="DW149">
            <v>0</v>
          </cell>
          <cell r="DX149" t="str">
            <v/>
          </cell>
          <cell r="DY149">
            <v>2</v>
          </cell>
          <cell r="DZ149" t="str">
            <v/>
          </cell>
          <cell r="EA149" t="str">
            <v/>
          </cell>
          <cell r="EB149" t="str">
            <v>2</v>
          </cell>
          <cell r="EC149">
            <v>0.72742171999999994</v>
          </cell>
          <cell r="ED149">
            <v>0.72742171999999994</v>
          </cell>
          <cell r="EE149">
            <v>0</v>
          </cell>
          <cell r="EF149">
            <v>0</v>
          </cell>
          <cell r="EG149">
            <v>0</v>
          </cell>
          <cell r="EH149">
            <v>0</v>
          </cell>
          <cell r="EI149">
            <v>0</v>
          </cell>
          <cell r="EJ149">
            <v>0</v>
          </cell>
          <cell r="EK149">
            <v>0</v>
          </cell>
          <cell r="EL149">
            <v>0</v>
          </cell>
          <cell r="EM149">
            <v>0.72742171999999994</v>
          </cell>
          <cell r="EN149">
            <v>0.72742171999999994</v>
          </cell>
          <cell r="EO149">
            <v>0</v>
          </cell>
          <cell r="EP149">
            <v>0</v>
          </cell>
          <cell r="EQ149">
            <v>0</v>
          </cell>
          <cell r="ER149">
            <v>0.72742171999999994</v>
          </cell>
          <cell r="ES149">
            <v>0</v>
          </cell>
          <cell r="ET149">
            <v>0</v>
          </cell>
          <cell r="EU149">
            <v>0</v>
          </cell>
          <cell r="EV149">
            <v>0</v>
          </cell>
          <cell r="EW149">
            <v>0</v>
          </cell>
          <cell r="EX149">
            <v>0</v>
          </cell>
          <cell r="EY149">
            <v>0</v>
          </cell>
          <cell r="EZ149">
            <v>0</v>
          </cell>
          <cell r="FA149">
            <v>0</v>
          </cell>
          <cell r="FB149">
            <v>0.72742171999999994</v>
          </cell>
          <cell r="FC149">
            <v>0.72742171999999994</v>
          </cell>
          <cell r="FD149">
            <v>0</v>
          </cell>
          <cell r="FE149">
            <v>0</v>
          </cell>
          <cell r="FF149">
            <v>0</v>
          </cell>
          <cell r="FG149" t="str">
            <v/>
          </cell>
          <cell r="FH149" t="str">
            <v/>
          </cell>
          <cell r="FI149" t="str">
            <v/>
          </cell>
          <cell r="FJ149" t="str">
            <v/>
          </cell>
          <cell r="FK149">
            <v>0</v>
          </cell>
          <cell r="FN149">
            <v>2.90896</v>
          </cell>
          <cell r="FO149">
            <v>0</v>
          </cell>
          <cell r="FP149">
            <v>0</v>
          </cell>
          <cell r="FQ149">
            <v>0</v>
          </cell>
          <cell r="FR149">
            <v>0</v>
          </cell>
          <cell r="FS149">
            <v>0</v>
          </cell>
          <cell r="FT149">
            <v>0</v>
          </cell>
          <cell r="FU149">
            <v>0</v>
          </cell>
          <cell r="FV149">
            <v>1</v>
          </cell>
          <cell r="FW149">
            <v>0</v>
          </cell>
          <cell r="FX149">
            <v>1</v>
          </cell>
          <cell r="FZ149">
            <v>0</v>
          </cell>
          <cell r="GA149">
            <v>0</v>
          </cell>
          <cell r="GB149">
            <v>0</v>
          </cell>
          <cell r="GC149">
            <v>0</v>
          </cell>
          <cell r="GD149">
            <v>0</v>
          </cell>
          <cell r="GE149">
            <v>0</v>
          </cell>
          <cell r="GF149">
            <v>0</v>
          </cell>
          <cell r="GG149">
            <v>0</v>
          </cell>
          <cell r="GH149">
            <v>0</v>
          </cell>
          <cell r="GI149">
            <v>0</v>
          </cell>
          <cell r="GJ149">
            <v>0</v>
          </cell>
          <cell r="GK149">
            <v>0</v>
          </cell>
          <cell r="GL149">
            <v>0</v>
          </cell>
          <cell r="GM149">
            <v>0</v>
          </cell>
          <cell r="GN149">
            <v>0</v>
          </cell>
          <cell r="GO149">
            <v>0</v>
          </cell>
          <cell r="GP149">
            <v>0</v>
          </cell>
          <cell r="GQ149">
            <v>0</v>
          </cell>
          <cell r="GR149">
            <v>0</v>
          </cell>
          <cell r="GS149">
            <v>0</v>
          </cell>
          <cell r="GT149">
            <v>0</v>
          </cell>
          <cell r="GU149">
            <v>0</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0</v>
          </cell>
          <cell r="ID149">
            <v>0</v>
          </cell>
          <cell r="IE149">
            <v>0</v>
          </cell>
          <cell r="IF149">
            <v>0</v>
          </cell>
          <cell r="IG149">
            <v>0</v>
          </cell>
          <cell r="IH149">
            <v>0</v>
          </cell>
          <cell r="II149">
            <v>0</v>
          </cell>
          <cell r="IJ149">
            <v>0</v>
          </cell>
          <cell r="IK149">
            <v>0</v>
          </cell>
          <cell r="IL149">
            <v>0</v>
          </cell>
          <cell r="IM149">
            <v>0</v>
          </cell>
          <cell r="IN149">
            <v>0</v>
          </cell>
          <cell r="IO149">
            <v>0</v>
          </cell>
          <cell r="IP149">
            <v>0</v>
          </cell>
          <cell r="IQ149">
            <v>0</v>
          </cell>
          <cell r="IR149">
            <v>0</v>
          </cell>
          <cell r="IS149">
            <v>0</v>
          </cell>
          <cell r="IT149">
            <v>0</v>
          </cell>
          <cell r="IU149">
            <v>0</v>
          </cell>
          <cell r="IV149">
            <v>0</v>
          </cell>
          <cell r="IW149">
            <v>0</v>
          </cell>
          <cell r="IX149">
            <v>0</v>
          </cell>
          <cell r="IY149">
            <v>0</v>
          </cell>
          <cell r="IZ149">
            <v>0</v>
          </cell>
          <cell r="JA149">
            <v>0</v>
          </cell>
          <cell r="JB149">
            <v>0</v>
          </cell>
          <cell r="JC149">
            <v>0</v>
          </cell>
          <cell r="JD149">
            <v>0</v>
          </cell>
          <cell r="JE149">
            <v>0</v>
          </cell>
          <cell r="JF149">
            <v>0</v>
          </cell>
          <cell r="JG149">
            <v>0</v>
          </cell>
          <cell r="JH149">
            <v>0</v>
          </cell>
          <cell r="JI149">
            <v>0</v>
          </cell>
          <cell r="JJ149">
            <v>0</v>
          </cell>
          <cell r="JK149">
            <v>0</v>
          </cell>
          <cell r="JL149">
            <v>0</v>
          </cell>
          <cell r="JM149">
            <v>0</v>
          </cell>
          <cell r="JN149">
            <v>0</v>
          </cell>
          <cell r="JO149">
            <v>0</v>
          </cell>
          <cell r="JP149">
            <v>0</v>
          </cell>
          <cell r="JQ149">
            <v>0</v>
          </cell>
          <cell r="JR149">
            <v>0</v>
          </cell>
          <cell r="JS149">
            <v>0</v>
          </cell>
          <cell r="JT149">
            <v>0</v>
          </cell>
          <cell r="JU149">
            <v>0</v>
          </cell>
          <cell r="JV149">
            <v>0</v>
          </cell>
          <cell r="JW149">
            <v>0</v>
          </cell>
          <cell r="JX149">
            <v>0</v>
          </cell>
          <cell r="JY149">
            <v>0</v>
          </cell>
          <cell r="JZ149">
            <v>0</v>
          </cell>
          <cell r="KA149">
            <v>0</v>
          </cell>
          <cell r="KB149">
            <v>0</v>
          </cell>
          <cell r="KC149">
            <v>0</v>
          </cell>
          <cell r="KD149">
            <v>0</v>
          </cell>
          <cell r="KE149">
            <v>0</v>
          </cell>
          <cell r="KF149">
            <v>0</v>
          </cell>
          <cell r="KG149">
            <v>0</v>
          </cell>
          <cell r="KH149">
            <v>0</v>
          </cell>
          <cell r="KI149">
            <v>0</v>
          </cell>
          <cell r="KJ149">
            <v>0</v>
          </cell>
          <cell r="KK149">
            <v>0</v>
          </cell>
          <cell r="KL149">
            <v>0</v>
          </cell>
          <cell r="KM149">
            <v>0</v>
          </cell>
          <cell r="KN149">
            <v>0</v>
          </cell>
          <cell r="KO149">
            <v>0</v>
          </cell>
          <cell r="KP149">
            <v>0</v>
          </cell>
          <cell r="KQ149">
            <v>0</v>
          </cell>
          <cell r="KR149">
            <v>0</v>
          </cell>
          <cell r="KS149">
            <v>0</v>
          </cell>
          <cell r="KT149">
            <v>0</v>
          </cell>
          <cell r="KU149">
            <v>0</v>
          </cell>
          <cell r="KV149">
            <v>0</v>
          </cell>
          <cell r="KW149">
            <v>0</v>
          </cell>
          <cell r="KX149">
            <v>0</v>
          </cell>
          <cell r="KY149">
            <v>0</v>
          </cell>
          <cell r="KZ149">
            <v>0</v>
          </cell>
          <cell r="LA149">
            <v>0</v>
          </cell>
          <cell r="LB149">
            <v>0</v>
          </cell>
          <cell r="LC149">
            <v>0</v>
          </cell>
          <cell r="LD149">
            <v>0</v>
          </cell>
          <cell r="LE149">
            <v>0</v>
          </cell>
          <cell r="LF149">
            <v>0</v>
          </cell>
          <cell r="LG149">
            <v>0</v>
          </cell>
          <cell r="LH149">
            <v>0</v>
          </cell>
          <cell r="LI149">
            <v>0</v>
          </cell>
          <cell r="LJ149">
            <v>0</v>
          </cell>
          <cell r="LK149">
            <v>0</v>
          </cell>
          <cell r="LL149">
            <v>0</v>
          </cell>
          <cell r="LQ149">
            <v>0</v>
          </cell>
          <cell r="LR149">
            <v>0</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v>2020</v>
          </cell>
          <cell r="OM149">
            <v>2022</v>
          </cell>
          <cell r="ON149">
            <v>2022</v>
          </cell>
          <cell r="OO149">
            <v>2022</v>
          </cell>
          <cell r="OP149">
            <v>0</v>
          </cell>
          <cell r="OR149" t="str">
            <v>нд</v>
          </cell>
          <cell r="OT149">
            <v>3.490752004</v>
          </cell>
        </row>
        <row r="150">
          <cell r="A150" t="str">
            <v>K_Che347</v>
          </cell>
          <cell r="B150" t="str">
            <v>1.1.6</v>
          </cell>
          <cell r="C150" t="str">
            <v>Проведение предпроектного обследования и разработка проектно-сметной документации по реконструкции ВЛ-35кВ ПС Каргалиновская - ПС Бороздиновсквая (Л-55 ) в рамках программы модернизации и повышения надежности электросетевого комплекса Чеченской Республики на 2020-2024 годы</v>
          </cell>
          <cell r="D150" t="str">
            <v>K_Che347</v>
          </cell>
          <cell r="E150">
            <v>3.9364440039999997</v>
          </cell>
          <cell r="H150">
            <v>3.9364440099999998</v>
          </cell>
          <cell r="J150">
            <v>3.1413298039999997</v>
          </cell>
          <cell r="K150">
            <v>2.0180043039999997</v>
          </cell>
          <cell r="L150">
            <v>1.1233255</v>
          </cell>
          <cell r="M150">
            <v>0</v>
          </cell>
          <cell r="N150">
            <v>0</v>
          </cell>
          <cell r="O150">
            <v>0</v>
          </cell>
          <cell r="P150">
            <v>0</v>
          </cell>
          <cell r="Q150">
            <v>1.1233255</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2.0180043099999998</v>
          </cell>
          <cell r="BH150">
            <v>0</v>
          </cell>
          <cell r="BI150">
            <v>0</v>
          </cell>
          <cell r="BJ150">
            <v>0</v>
          </cell>
          <cell r="BK150">
            <v>0</v>
          </cell>
          <cell r="BL150">
            <v>2.0180043099999998</v>
          </cell>
          <cell r="BM150">
            <v>0</v>
          </cell>
          <cell r="BN150">
            <v>0</v>
          </cell>
          <cell r="BO150">
            <v>0</v>
          </cell>
          <cell r="BP150">
            <v>0</v>
          </cell>
          <cell r="BQ150">
            <v>0</v>
          </cell>
          <cell r="BR150">
            <v>0</v>
          </cell>
          <cell r="BS150">
            <v>2.0180043099999998</v>
          </cell>
          <cell r="BT150">
            <v>0</v>
          </cell>
          <cell r="BU150">
            <v>0</v>
          </cell>
          <cell r="BV150">
            <v>0</v>
          </cell>
          <cell r="BW150">
            <v>0</v>
          </cell>
          <cell r="BX150">
            <v>2.0180043099999998</v>
          </cell>
          <cell r="BY150">
            <v>0</v>
          </cell>
          <cell r="BZ150">
            <v>0</v>
          </cell>
          <cell r="CA150">
            <v>0</v>
          </cell>
          <cell r="CB150">
            <v>0</v>
          </cell>
          <cell r="CC150">
            <v>0</v>
          </cell>
          <cell r="CD150">
            <v>0</v>
          </cell>
          <cell r="CE150">
            <v>0</v>
          </cell>
          <cell r="CF150">
            <v>0</v>
          </cell>
          <cell r="CG150">
            <v>0</v>
          </cell>
          <cell r="CH150">
            <v>0</v>
          </cell>
          <cell r="CI150">
            <v>0</v>
          </cell>
          <cell r="CJ150">
            <v>0</v>
          </cell>
          <cell r="CK150">
            <v>2.0180043099999998</v>
          </cell>
          <cell r="CL150">
            <v>0</v>
          </cell>
          <cell r="CM150">
            <v>0</v>
          </cell>
          <cell r="CN150">
            <v>0</v>
          </cell>
          <cell r="CO150">
            <v>0</v>
          </cell>
          <cell r="CP150">
            <v>2.0180043099999998</v>
          </cell>
          <cell r="CQ150" t="str">
            <v/>
          </cell>
          <cell r="CR150" t="str">
            <v/>
          </cell>
          <cell r="CS150" t="str">
            <v/>
          </cell>
          <cell r="CT150" t="str">
            <v/>
          </cell>
          <cell r="CU150">
            <v>0</v>
          </cell>
          <cell r="CX150">
            <v>3.28037</v>
          </cell>
          <cell r="CY150">
            <v>3.28037</v>
          </cell>
          <cell r="CZ150">
            <v>0</v>
          </cell>
          <cell r="DA150">
            <v>0</v>
          </cell>
          <cell r="DB150">
            <v>0</v>
          </cell>
          <cell r="DE150">
            <v>3.2803700000000005</v>
          </cell>
          <cell r="DG150">
            <v>1.3030112199999997</v>
          </cell>
          <cell r="DH150">
            <v>0.82083192999999977</v>
          </cell>
          <cell r="DI150">
            <v>0.48217928999999998</v>
          </cell>
          <cell r="DJ150">
            <v>0.48217928999999998</v>
          </cell>
          <cell r="DK150">
            <v>0</v>
          </cell>
          <cell r="DL150">
            <v>0</v>
          </cell>
          <cell r="DM150">
            <v>0</v>
          </cell>
          <cell r="DN150">
            <v>0</v>
          </cell>
          <cell r="DS150">
            <v>0</v>
          </cell>
          <cell r="DT150">
            <v>0</v>
          </cell>
          <cell r="DU150">
            <v>0</v>
          </cell>
          <cell r="DV150">
            <v>0</v>
          </cell>
          <cell r="DW150">
            <v>0</v>
          </cell>
          <cell r="DX150" t="str">
            <v/>
          </cell>
          <cell r="DY150">
            <v>2</v>
          </cell>
          <cell r="DZ150" t="str">
            <v/>
          </cell>
          <cell r="EA150" t="str">
            <v/>
          </cell>
          <cell r="EB150" t="str">
            <v>2</v>
          </cell>
          <cell r="EC150">
            <v>0.8208319300000001</v>
          </cell>
          <cell r="ED150">
            <v>0.8208319300000001</v>
          </cell>
          <cell r="EE150">
            <v>0</v>
          </cell>
          <cell r="EF150">
            <v>0</v>
          </cell>
          <cell r="EG150">
            <v>0</v>
          </cell>
          <cell r="EH150">
            <v>0</v>
          </cell>
          <cell r="EI150">
            <v>0</v>
          </cell>
          <cell r="EJ150">
            <v>0</v>
          </cell>
          <cell r="EK150">
            <v>0</v>
          </cell>
          <cell r="EL150">
            <v>0</v>
          </cell>
          <cell r="EM150">
            <v>0.8208319300000001</v>
          </cell>
          <cell r="EN150">
            <v>0.8208319300000001</v>
          </cell>
          <cell r="EO150">
            <v>0</v>
          </cell>
          <cell r="EP150">
            <v>0</v>
          </cell>
          <cell r="EQ150">
            <v>0</v>
          </cell>
          <cell r="ER150">
            <v>0.8208319300000001</v>
          </cell>
          <cell r="ES150">
            <v>0</v>
          </cell>
          <cell r="ET150">
            <v>0</v>
          </cell>
          <cell r="EU150">
            <v>0</v>
          </cell>
          <cell r="EV150">
            <v>0</v>
          </cell>
          <cell r="EW150">
            <v>0</v>
          </cell>
          <cell r="EX150">
            <v>0</v>
          </cell>
          <cell r="EY150">
            <v>0</v>
          </cell>
          <cell r="EZ150">
            <v>0</v>
          </cell>
          <cell r="FA150">
            <v>0</v>
          </cell>
          <cell r="FB150">
            <v>0.8208319300000001</v>
          </cell>
          <cell r="FC150">
            <v>0.8208319300000001</v>
          </cell>
          <cell r="FD150">
            <v>0</v>
          </cell>
          <cell r="FE150">
            <v>0</v>
          </cell>
          <cell r="FF150">
            <v>0</v>
          </cell>
          <cell r="FG150" t="str">
            <v/>
          </cell>
          <cell r="FH150" t="str">
            <v/>
          </cell>
          <cell r="FI150" t="str">
            <v/>
          </cell>
          <cell r="FJ150" t="str">
            <v/>
          </cell>
          <cell r="FK150">
            <v>0</v>
          </cell>
          <cell r="FN150">
            <v>3.28037</v>
          </cell>
          <cell r="FO150">
            <v>0</v>
          </cell>
          <cell r="FP150">
            <v>0</v>
          </cell>
          <cell r="FQ150">
            <v>0</v>
          </cell>
          <cell r="FR150">
            <v>0</v>
          </cell>
          <cell r="FS150">
            <v>0</v>
          </cell>
          <cell r="FT150">
            <v>0</v>
          </cell>
          <cell r="FU150">
            <v>0</v>
          </cell>
          <cell r="FV150">
            <v>1</v>
          </cell>
          <cell r="FW150">
            <v>0</v>
          </cell>
          <cell r="FX150">
            <v>1</v>
          </cell>
          <cell r="FZ150">
            <v>0</v>
          </cell>
          <cell r="GA150">
            <v>0</v>
          </cell>
          <cell r="GB150">
            <v>0</v>
          </cell>
          <cell r="GC150">
            <v>0</v>
          </cell>
          <cell r="GD150">
            <v>0</v>
          </cell>
          <cell r="GE150">
            <v>0</v>
          </cell>
          <cell r="GF150">
            <v>0</v>
          </cell>
          <cell r="GG150">
            <v>0</v>
          </cell>
          <cell r="GH150">
            <v>0</v>
          </cell>
          <cell r="GI150">
            <v>0</v>
          </cell>
          <cell r="GJ150">
            <v>0</v>
          </cell>
          <cell r="GK150">
            <v>0</v>
          </cell>
          <cell r="GL150">
            <v>0</v>
          </cell>
          <cell r="GM150">
            <v>0</v>
          </cell>
          <cell r="GN150">
            <v>0</v>
          </cell>
          <cell r="GO150">
            <v>0</v>
          </cell>
          <cell r="GP150">
            <v>0</v>
          </cell>
          <cell r="GQ150">
            <v>0</v>
          </cell>
          <cell r="GR150">
            <v>0</v>
          </cell>
          <cell r="GS150">
            <v>0</v>
          </cell>
          <cell r="GT150">
            <v>0</v>
          </cell>
          <cell r="GU150">
            <v>0</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0</v>
          </cell>
          <cell r="ID150">
            <v>0</v>
          </cell>
          <cell r="IE150">
            <v>0</v>
          </cell>
          <cell r="IF150">
            <v>0</v>
          </cell>
          <cell r="IG150">
            <v>0</v>
          </cell>
          <cell r="IH150">
            <v>0</v>
          </cell>
          <cell r="II150">
            <v>0</v>
          </cell>
          <cell r="IJ150">
            <v>0</v>
          </cell>
          <cell r="IK150">
            <v>0</v>
          </cell>
          <cell r="IL150">
            <v>0</v>
          </cell>
          <cell r="IM150">
            <v>0</v>
          </cell>
          <cell r="IN150">
            <v>0</v>
          </cell>
          <cell r="IO150">
            <v>0</v>
          </cell>
          <cell r="IP150">
            <v>0</v>
          </cell>
          <cell r="IQ150">
            <v>0</v>
          </cell>
          <cell r="IR150">
            <v>0</v>
          </cell>
          <cell r="IS150">
            <v>0</v>
          </cell>
          <cell r="IT150">
            <v>0</v>
          </cell>
          <cell r="IU150">
            <v>0</v>
          </cell>
          <cell r="IV150">
            <v>0</v>
          </cell>
          <cell r="IW150">
            <v>0</v>
          </cell>
          <cell r="IX150">
            <v>0</v>
          </cell>
          <cell r="IY150">
            <v>0</v>
          </cell>
          <cell r="IZ150">
            <v>0</v>
          </cell>
          <cell r="JA150">
            <v>0</v>
          </cell>
          <cell r="JB150">
            <v>0</v>
          </cell>
          <cell r="JC150">
            <v>0</v>
          </cell>
          <cell r="JD150">
            <v>0</v>
          </cell>
          <cell r="JE150">
            <v>0</v>
          </cell>
          <cell r="JF150">
            <v>0</v>
          </cell>
          <cell r="JG150">
            <v>0</v>
          </cell>
          <cell r="JH150">
            <v>0</v>
          </cell>
          <cell r="JI150">
            <v>0</v>
          </cell>
          <cell r="JJ150">
            <v>0</v>
          </cell>
          <cell r="JK150">
            <v>0</v>
          </cell>
          <cell r="JL150">
            <v>0</v>
          </cell>
          <cell r="JM150">
            <v>0</v>
          </cell>
          <cell r="JN150">
            <v>0</v>
          </cell>
          <cell r="JO150">
            <v>0</v>
          </cell>
          <cell r="JP150">
            <v>0</v>
          </cell>
          <cell r="JQ150">
            <v>0</v>
          </cell>
          <cell r="JR150">
            <v>0</v>
          </cell>
          <cell r="JS150">
            <v>0</v>
          </cell>
          <cell r="JT150">
            <v>0</v>
          </cell>
          <cell r="JU150">
            <v>0</v>
          </cell>
          <cell r="JV150">
            <v>0</v>
          </cell>
          <cell r="JW150">
            <v>0</v>
          </cell>
          <cell r="JX150">
            <v>0</v>
          </cell>
          <cell r="JY150">
            <v>0</v>
          </cell>
          <cell r="JZ150">
            <v>0</v>
          </cell>
          <cell r="KA150">
            <v>0</v>
          </cell>
          <cell r="KB150">
            <v>0</v>
          </cell>
          <cell r="KC150">
            <v>0</v>
          </cell>
          <cell r="KD150">
            <v>0</v>
          </cell>
          <cell r="KE150">
            <v>0</v>
          </cell>
          <cell r="KF150">
            <v>0</v>
          </cell>
          <cell r="KG150">
            <v>0</v>
          </cell>
          <cell r="KH150">
            <v>0</v>
          </cell>
          <cell r="KI150">
            <v>0</v>
          </cell>
          <cell r="KJ150">
            <v>0</v>
          </cell>
          <cell r="KK150">
            <v>0</v>
          </cell>
          <cell r="KL150">
            <v>0</v>
          </cell>
          <cell r="KM150">
            <v>0</v>
          </cell>
          <cell r="KN150">
            <v>0</v>
          </cell>
          <cell r="KO150">
            <v>0</v>
          </cell>
          <cell r="KP150">
            <v>0</v>
          </cell>
          <cell r="KQ150">
            <v>0</v>
          </cell>
          <cell r="KR150">
            <v>0</v>
          </cell>
          <cell r="KS150">
            <v>0</v>
          </cell>
          <cell r="KT150">
            <v>0</v>
          </cell>
          <cell r="KU150">
            <v>0</v>
          </cell>
          <cell r="KV150">
            <v>0</v>
          </cell>
          <cell r="KW150">
            <v>0</v>
          </cell>
          <cell r="KX150">
            <v>0</v>
          </cell>
          <cell r="KY150">
            <v>0</v>
          </cell>
          <cell r="KZ150">
            <v>0</v>
          </cell>
          <cell r="LA150">
            <v>0</v>
          </cell>
          <cell r="LB150">
            <v>0</v>
          </cell>
          <cell r="LC150">
            <v>0</v>
          </cell>
          <cell r="LD150">
            <v>0</v>
          </cell>
          <cell r="LE150">
            <v>0</v>
          </cell>
          <cell r="LF150">
            <v>0</v>
          </cell>
          <cell r="LG150">
            <v>0</v>
          </cell>
          <cell r="LH150">
            <v>0</v>
          </cell>
          <cell r="LI150">
            <v>0</v>
          </cell>
          <cell r="LJ150">
            <v>0</v>
          </cell>
          <cell r="LK150">
            <v>0</v>
          </cell>
          <cell r="LL150">
            <v>0</v>
          </cell>
          <cell r="LQ150">
            <v>0</v>
          </cell>
          <cell r="LR150">
            <v>0</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v>2020</v>
          </cell>
          <cell r="OM150">
            <v>2022</v>
          </cell>
          <cell r="ON150">
            <v>2022</v>
          </cell>
          <cell r="OO150">
            <v>2022</v>
          </cell>
          <cell r="OP150">
            <v>0</v>
          </cell>
          <cell r="OR150" t="str">
            <v>нд</v>
          </cell>
          <cell r="OT150">
            <v>3.9364440039999997</v>
          </cell>
        </row>
        <row r="151">
          <cell r="A151" t="str">
            <v>K_Che348</v>
          </cell>
          <cell r="B151" t="str">
            <v>1.1.6</v>
          </cell>
          <cell r="C151" t="str">
            <v>Проведение предпроектного обследования и разработка проектно-сметной документации по реконструкции ВЛ-35кВ ПС Наурская - ПС Кирова (Л-80) в рамках программы модернизации и повышения надежности электросетевого комплекса Чеченской Республики на 2020-2024 годы</v>
          </cell>
          <cell r="D151" t="str">
            <v>K_Che348</v>
          </cell>
          <cell r="E151">
            <v>4.4279039980000006</v>
          </cell>
          <cell r="H151">
            <v>4.4279039999999998</v>
          </cell>
          <cell r="J151">
            <v>3.6114032480000002</v>
          </cell>
          <cell r="K151">
            <v>2.3254632180000003</v>
          </cell>
          <cell r="L151">
            <v>1.2859400300000001</v>
          </cell>
          <cell r="M151">
            <v>0</v>
          </cell>
          <cell r="N151">
            <v>0</v>
          </cell>
          <cell r="O151">
            <v>0</v>
          </cell>
          <cell r="P151">
            <v>0</v>
          </cell>
          <cell r="Q151">
            <v>1.2859400300000001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2.3254632200000001</v>
          </cell>
          <cell r="BH151">
            <v>0</v>
          </cell>
          <cell r="BI151">
            <v>0</v>
          </cell>
          <cell r="BJ151">
            <v>0</v>
          </cell>
          <cell r="BK151">
            <v>0</v>
          </cell>
          <cell r="BL151">
            <v>2.3254632200000001</v>
          </cell>
          <cell r="BM151">
            <v>0</v>
          </cell>
          <cell r="BN151">
            <v>0</v>
          </cell>
          <cell r="BO151">
            <v>0</v>
          </cell>
          <cell r="BP151">
            <v>0</v>
          </cell>
          <cell r="BQ151">
            <v>0</v>
          </cell>
          <cell r="BR151">
            <v>0</v>
          </cell>
          <cell r="BS151">
            <v>2.3254632200000001</v>
          </cell>
          <cell r="BT151">
            <v>0</v>
          </cell>
          <cell r="BU151">
            <v>0</v>
          </cell>
          <cell r="BV151">
            <v>0</v>
          </cell>
          <cell r="BW151">
            <v>0</v>
          </cell>
          <cell r="BX151">
            <v>2.3254632200000001</v>
          </cell>
          <cell r="BY151">
            <v>0</v>
          </cell>
          <cell r="BZ151">
            <v>0</v>
          </cell>
          <cell r="CA151">
            <v>0</v>
          </cell>
          <cell r="CB151">
            <v>0</v>
          </cell>
          <cell r="CC151">
            <v>0</v>
          </cell>
          <cell r="CD151">
            <v>0</v>
          </cell>
          <cell r="CE151">
            <v>0</v>
          </cell>
          <cell r="CF151">
            <v>0</v>
          </cell>
          <cell r="CG151">
            <v>0</v>
          </cell>
          <cell r="CH151">
            <v>0</v>
          </cell>
          <cell r="CI151">
            <v>0</v>
          </cell>
          <cell r="CJ151">
            <v>0</v>
          </cell>
          <cell r="CK151">
            <v>2.3254632200000001</v>
          </cell>
          <cell r="CL151">
            <v>0</v>
          </cell>
          <cell r="CM151">
            <v>0</v>
          </cell>
          <cell r="CN151">
            <v>0</v>
          </cell>
          <cell r="CO151">
            <v>0</v>
          </cell>
          <cell r="CP151">
            <v>2.3254632200000001</v>
          </cell>
          <cell r="CQ151" t="str">
            <v/>
          </cell>
          <cell r="CR151" t="str">
            <v/>
          </cell>
          <cell r="CS151" t="str">
            <v/>
          </cell>
          <cell r="CT151" t="str">
            <v/>
          </cell>
          <cell r="CU151">
            <v>0</v>
          </cell>
          <cell r="CX151">
            <v>3.6899199999999999</v>
          </cell>
          <cell r="CY151">
            <v>3.6899199999999999</v>
          </cell>
          <cell r="CZ151">
            <v>0</v>
          </cell>
          <cell r="DA151">
            <v>0</v>
          </cell>
          <cell r="DB151">
            <v>0</v>
          </cell>
          <cell r="DE151">
            <v>3.6899199999999999</v>
          </cell>
          <cell r="DG151">
            <v>1.5864850399999999</v>
          </cell>
          <cell r="DH151">
            <v>0.99448311</v>
          </cell>
          <cell r="DI151">
            <v>0.59200193000000001</v>
          </cell>
          <cell r="DJ151">
            <v>0.59200193000000001</v>
          </cell>
          <cell r="DK151">
            <v>0</v>
          </cell>
          <cell r="DL151">
            <v>0</v>
          </cell>
          <cell r="DM151">
            <v>0</v>
          </cell>
          <cell r="DN151">
            <v>0</v>
          </cell>
          <cell r="DS151">
            <v>0</v>
          </cell>
          <cell r="DT151">
            <v>0</v>
          </cell>
          <cell r="DU151">
            <v>0</v>
          </cell>
          <cell r="DV151">
            <v>0</v>
          </cell>
          <cell r="DW151">
            <v>0</v>
          </cell>
          <cell r="DX151" t="str">
            <v/>
          </cell>
          <cell r="DY151">
            <v>2</v>
          </cell>
          <cell r="DZ151" t="str">
            <v/>
          </cell>
          <cell r="EA151" t="str">
            <v/>
          </cell>
          <cell r="EB151" t="str">
            <v>2</v>
          </cell>
          <cell r="EC151">
            <v>0.99448311</v>
          </cell>
          <cell r="ED151">
            <v>0.99448311</v>
          </cell>
          <cell r="EE151">
            <v>0</v>
          </cell>
          <cell r="EF151">
            <v>0</v>
          </cell>
          <cell r="EG151">
            <v>0</v>
          </cell>
          <cell r="EH151">
            <v>0</v>
          </cell>
          <cell r="EI151">
            <v>0</v>
          </cell>
          <cell r="EJ151">
            <v>0</v>
          </cell>
          <cell r="EK151">
            <v>0</v>
          </cell>
          <cell r="EL151">
            <v>0</v>
          </cell>
          <cell r="EM151">
            <v>0.99448311</v>
          </cell>
          <cell r="EN151">
            <v>0.99448311</v>
          </cell>
          <cell r="EO151">
            <v>0</v>
          </cell>
          <cell r="EP151">
            <v>0</v>
          </cell>
          <cell r="EQ151">
            <v>0</v>
          </cell>
          <cell r="ER151">
            <v>0.99448311</v>
          </cell>
          <cell r="ES151">
            <v>0</v>
          </cell>
          <cell r="ET151">
            <v>0</v>
          </cell>
          <cell r="EU151">
            <v>0</v>
          </cell>
          <cell r="EV151">
            <v>0</v>
          </cell>
          <cell r="EW151">
            <v>0</v>
          </cell>
          <cell r="EX151">
            <v>0</v>
          </cell>
          <cell r="EY151">
            <v>0</v>
          </cell>
          <cell r="EZ151">
            <v>0</v>
          </cell>
          <cell r="FA151">
            <v>0</v>
          </cell>
          <cell r="FB151">
            <v>0.99448311</v>
          </cell>
          <cell r="FC151">
            <v>0.99448311</v>
          </cell>
          <cell r="FD151">
            <v>0</v>
          </cell>
          <cell r="FE151">
            <v>0</v>
          </cell>
          <cell r="FF151">
            <v>0</v>
          </cell>
          <cell r="FG151" t="str">
            <v/>
          </cell>
          <cell r="FH151" t="str">
            <v/>
          </cell>
          <cell r="FI151" t="str">
            <v/>
          </cell>
          <cell r="FJ151" t="str">
            <v/>
          </cell>
          <cell r="FK151">
            <v>0</v>
          </cell>
          <cell r="FN151">
            <v>3.6899199999999999</v>
          </cell>
          <cell r="FO151">
            <v>0</v>
          </cell>
          <cell r="FP151">
            <v>0</v>
          </cell>
          <cell r="FQ151">
            <v>0</v>
          </cell>
          <cell r="FR151">
            <v>0</v>
          </cell>
          <cell r="FS151">
            <v>0</v>
          </cell>
          <cell r="FT151">
            <v>0</v>
          </cell>
          <cell r="FU151">
            <v>0</v>
          </cell>
          <cell r="FV151">
            <v>1</v>
          </cell>
          <cell r="FW151">
            <v>0</v>
          </cell>
          <cell r="FX151">
            <v>1</v>
          </cell>
          <cell r="FZ151">
            <v>0</v>
          </cell>
          <cell r="GA151">
            <v>0</v>
          </cell>
          <cell r="GB151">
            <v>0</v>
          </cell>
          <cell r="GC151">
            <v>0</v>
          </cell>
          <cell r="GD151">
            <v>0</v>
          </cell>
          <cell r="GE151">
            <v>0</v>
          </cell>
          <cell r="GF151">
            <v>0</v>
          </cell>
          <cell r="GG151">
            <v>0</v>
          </cell>
          <cell r="GH151">
            <v>0</v>
          </cell>
          <cell r="GI151">
            <v>0</v>
          </cell>
          <cell r="GJ151">
            <v>0</v>
          </cell>
          <cell r="GK151">
            <v>0</v>
          </cell>
          <cell r="GL151">
            <v>0</v>
          </cell>
          <cell r="GM151">
            <v>0</v>
          </cell>
          <cell r="GN151">
            <v>0</v>
          </cell>
          <cell r="GO151">
            <v>0</v>
          </cell>
          <cell r="GP151">
            <v>0</v>
          </cell>
          <cell r="GQ151">
            <v>0</v>
          </cell>
          <cell r="GR151">
            <v>0</v>
          </cell>
          <cell r="GS151">
            <v>0</v>
          </cell>
          <cell r="GT151">
            <v>0</v>
          </cell>
          <cell r="GU151">
            <v>0</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0</v>
          </cell>
          <cell r="ID151">
            <v>0</v>
          </cell>
          <cell r="IE151">
            <v>0</v>
          </cell>
          <cell r="IF151">
            <v>0</v>
          </cell>
          <cell r="IG151">
            <v>0</v>
          </cell>
          <cell r="IH151">
            <v>0</v>
          </cell>
          <cell r="II151">
            <v>0</v>
          </cell>
          <cell r="IJ151">
            <v>0</v>
          </cell>
          <cell r="IK151">
            <v>0</v>
          </cell>
          <cell r="IL151">
            <v>0</v>
          </cell>
          <cell r="IM151">
            <v>0</v>
          </cell>
          <cell r="IN151">
            <v>0</v>
          </cell>
          <cell r="IO151">
            <v>0</v>
          </cell>
          <cell r="IP151">
            <v>0</v>
          </cell>
          <cell r="IQ151">
            <v>0</v>
          </cell>
          <cell r="IR151">
            <v>0</v>
          </cell>
          <cell r="IS151">
            <v>0</v>
          </cell>
          <cell r="IT151">
            <v>0</v>
          </cell>
          <cell r="IU151">
            <v>0</v>
          </cell>
          <cell r="IV151">
            <v>0</v>
          </cell>
          <cell r="IW151">
            <v>0</v>
          </cell>
          <cell r="IX151">
            <v>0</v>
          </cell>
          <cell r="IY151">
            <v>0</v>
          </cell>
          <cell r="IZ151">
            <v>0</v>
          </cell>
          <cell r="JA151">
            <v>0</v>
          </cell>
          <cell r="JB151">
            <v>0</v>
          </cell>
          <cell r="JC151">
            <v>0</v>
          </cell>
          <cell r="JD151">
            <v>0</v>
          </cell>
          <cell r="JE151">
            <v>0</v>
          </cell>
          <cell r="JF151">
            <v>0</v>
          </cell>
          <cell r="JG151">
            <v>0</v>
          </cell>
          <cell r="JH151">
            <v>0</v>
          </cell>
          <cell r="JI151">
            <v>0</v>
          </cell>
          <cell r="JJ151">
            <v>0</v>
          </cell>
          <cell r="JK151">
            <v>0</v>
          </cell>
          <cell r="JL151">
            <v>0</v>
          </cell>
          <cell r="JM151">
            <v>0</v>
          </cell>
          <cell r="JN151">
            <v>0</v>
          </cell>
          <cell r="JO151">
            <v>0</v>
          </cell>
          <cell r="JP151">
            <v>0</v>
          </cell>
          <cell r="JQ151">
            <v>0</v>
          </cell>
          <cell r="JR151">
            <v>0</v>
          </cell>
          <cell r="JS151">
            <v>0</v>
          </cell>
          <cell r="JT151">
            <v>0</v>
          </cell>
          <cell r="JU151">
            <v>0</v>
          </cell>
          <cell r="JV151">
            <v>0</v>
          </cell>
          <cell r="JW151">
            <v>0</v>
          </cell>
          <cell r="JX151">
            <v>0</v>
          </cell>
          <cell r="JY151">
            <v>0</v>
          </cell>
          <cell r="JZ151">
            <v>0</v>
          </cell>
          <cell r="KA151">
            <v>0</v>
          </cell>
          <cell r="KB151">
            <v>0</v>
          </cell>
          <cell r="KC151">
            <v>0</v>
          </cell>
          <cell r="KD151">
            <v>0</v>
          </cell>
          <cell r="KE151">
            <v>0</v>
          </cell>
          <cell r="KF151">
            <v>0</v>
          </cell>
          <cell r="KG151">
            <v>0</v>
          </cell>
          <cell r="KH151">
            <v>0</v>
          </cell>
          <cell r="KI151">
            <v>0</v>
          </cell>
          <cell r="KJ151">
            <v>0</v>
          </cell>
          <cell r="KK151">
            <v>0</v>
          </cell>
          <cell r="KL151">
            <v>0</v>
          </cell>
          <cell r="KM151">
            <v>0</v>
          </cell>
          <cell r="KN151">
            <v>0</v>
          </cell>
          <cell r="KO151">
            <v>0</v>
          </cell>
          <cell r="KP151">
            <v>0</v>
          </cell>
          <cell r="KQ151">
            <v>0</v>
          </cell>
          <cell r="KR151">
            <v>0</v>
          </cell>
          <cell r="KS151">
            <v>0</v>
          </cell>
          <cell r="KT151">
            <v>0</v>
          </cell>
          <cell r="KU151">
            <v>0</v>
          </cell>
          <cell r="KV151">
            <v>0</v>
          </cell>
          <cell r="KW151">
            <v>0</v>
          </cell>
          <cell r="KX151">
            <v>0</v>
          </cell>
          <cell r="KY151">
            <v>0</v>
          </cell>
          <cell r="KZ151">
            <v>0</v>
          </cell>
          <cell r="LA151">
            <v>0</v>
          </cell>
          <cell r="LB151">
            <v>0</v>
          </cell>
          <cell r="LC151">
            <v>0</v>
          </cell>
          <cell r="LD151">
            <v>0</v>
          </cell>
          <cell r="LE151">
            <v>0</v>
          </cell>
          <cell r="LF151">
            <v>0</v>
          </cell>
          <cell r="LG151">
            <v>0</v>
          </cell>
          <cell r="LH151">
            <v>0</v>
          </cell>
          <cell r="LI151">
            <v>0</v>
          </cell>
          <cell r="LJ151">
            <v>0</v>
          </cell>
          <cell r="LK151">
            <v>0</v>
          </cell>
          <cell r="LL151">
            <v>0</v>
          </cell>
          <cell r="LQ151">
            <v>0</v>
          </cell>
          <cell r="LR151">
            <v>0</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v>2020</v>
          </cell>
          <cell r="OM151">
            <v>2022</v>
          </cell>
          <cell r="ON151">
            <v>2022</v>
          </cell>
          <cell r="OO151">
            <v>2022</v>
          </cell>
          <cell r="OP151">
            <v>0</v>
          </cell>
          <cell r="OR151" t="str">
            <v>нд</v>
          </cell>
          <cell r="OT151">
            <v>4.4279039980000006</v>
          </cell>
        </row>
        <row r="152">
          <cell r="A152" t="str">
            <v>K_Che349</v>
          </cell>
          <cell r="B152" t="str">
            <v>1.1.6</v>
          </cell>
          <cell r="C152" t="str">
            <v>Проведение предпроектного обследования и разработка проектно-сметной документации по реконструкции ВЛ-35кВ ПС ИТК-2 - ПС Степная (Л-81) в рамках программы модернизации и повышения надежности электросетевого комплекса Чеченской Республики на 2020-2024 годы</v>
          </cell>
          <cell r="D152" t="str">
            <v>K_Che349</v>
          </cell>
          <cell r="E152">
            <v>17.680860003999999</v>
          </cell>
          <cell r="H152">
            <v>17.680860000000003</v>
          </cell>
          <cell r="J152">
            <v>16.024827704</v>
          </cell>
          <cell r="K152">
            <v>10.150615713999999</v>
          </cell>
          <cell r="L152">
            <v>5.87421199</v>
          </cell>
          <cell r="M152">
            <v>0</v>
          </cell>
          <cell r="N152">
            <v>0</v>
          </cell>
          <cell r="O152">
            <v>0</v>
          </cell>
          <cell r="P152">
            <v>0</v>
          </cell>
          <cell r="Q152">
            <v>5.87421199</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10.15061571</v>
          </cell>
          <cell r="BH152">
            <v>0</v>
          </cell>
          <cell r="BI152">
            <v>0</v>
          </cell>
          <cell r="BJ152">
            <v>0</v>
          </cell>
          <cell r="BK152">
            <v>0</v>
          </cell>
          <cell r="BL152">
            <v>10.15061571</v>
          </cell>
          <cell r="BM152">
            <v>0</v>
          </cell>
          <cell r="BN152">
            <v>0</v>
          </cell>
          <cell r="BO152">
            <v>0</v>
          </cell>
          <cell r="BP152">
            <v>0</v>
          </cell>
          <cell r="BQ152">
            <v>0</v>
          </cell>
          <cell r="BR152">
            <v>0</v>
          </cell>
          <cell r="BS152">
            <v>10.15061571</v>
          </cell>
          <cell r="BT152">
            <v>0</v>
          </cell>
          <cell r="BU152">
            <v>0</v>
          </cell>
          <cell r="BV152">
            <v>0</v>
          </cell>
          <cell r="BW152">
            <v>0</v>
          </cell>
          <cell r="BX152">
            <v>10.15061571</v>
          </cell>
          <cell r="BY152">
            <v>0</v>
          </cell>
          <cell r="BZ152">
            <v>0</v>
          </cell>
          <cell r="CA152">
            <v>0</v>
          </cell>
          <cell r="CB152">
            <v>0</v>
          </cell>
          <cell r="CC152">
            <v>0</v>
          </cell>
          <cell r="CD152">
            <v>0</v>
          </cell>
          <cell r="CE152">
            <v>0</v>
          </cell>
          <cell r="CF152">
            <v>0</v>
          </cell>
          <cell r="CG152">
            <v>0</v>
          </cell>
          <cell r="CH152">
            <v>0</v>
          </cell>
          <cell r="CI152">
            <v>0</v>
          </cell>
          <cell r="CJ152">
            <v>0</v>
          </cell>
          <cell r="CK152">
            <v>10.15061571</v>
          </cell>
          <cell r="CL152">
            <v>0</v>
          </cell>
          <cell r="CM152">
            <v>0</v>
          </cell>
          <cell r="CN152">
            <v>0</v>
          </cell>
          <cell r="CO152">
            <v>0</v>
          </cell>
          <cell r="CP152">
            <v>10.15061571</v>
          </cell>
          <cell r="CQ152" t="str">
            <v/>
          </cell>
          <cell r="CR152" t="str">
            <v/>
          </cell>
          <cell r="CS152" t="str">
            <v/>
          </cell>
          <cell r="CT152" t="str">
            <v/>
          </cell>
          <cell r="CU152">
            <v>0</v>
          </cell>
          <cell r="CX152">
            <v>14.73405</v>
          </cell>
          <cell r="CY152">
            <v>14.73405</v>
          </cell>
          <cell r="CZ152">
            <v>0</v>
          </cell>
          <cell r="DA152">
            <v>0</v>
          </cell>
          <cell r="DB152">
            <v>0</v>
          </cell>
          <cell r="DE152">
            <v>14.73405</v>
          </cell>
          <cell r="DG152">
            <v>9.4628831200000008</v>
          </cell>
          <cell r="DH152">
            <v>5.0798906600000002</v>
          </cell>
          <cell r="DI152">
            <v>4.3829924599999996</v>
          </cell>
          <cell r="DJ152">
            <v>4.3829924599999996</v>
          </cell>
          <cell r="DK152">
            <v>0</v>
          </cell>
          <cell r="DL152">
            <v>0</v>
          </cell>
          <cell r="DM152">
            <v>0</v>
          </cell>
          <cell r="DN152">
            <v>0</v>
          </cell>
          <cell r="DS152">
            <v>0</v>
          </cell>
          <cell r="DT152">
            <v>0</v>
          </cell>
          <cell r="DU152">
            <v>0</v>
          </cell>
          <cell r="DV152">
            <v>0</v>
          </cell>
          <cell r="DW152">
            <v>0</v>
          </cell>
          <cell r="DX152" t="str">
            <v/>
          </cell>
          <cell r="DY152">
            <v>2</v>
          </cell>
          <cell r="DZ152" t="str">
            <v/>
          </cell>
          <cell r="EA152" t="str">
            <v/>
          </cell>
          <cell r="EB152" t="str">
            <v>2</v>
          </cell>
          <cell r="EC152">
            <v>5.0798906600000002</v>
          </cell>
          <cell r="ED152">
            <v>5.0798906600000002</v>
          </cell>
          <cell r="EE152">
            <v>0</v>
          </cell>
          <cell r="EF152">
            <v>0</v>
          </cell>
          <cell r="EG152">
            <v>0</v>
          </cell>
          <cell r="EH152">
            <v>0</v>
          </cell>
          <cell r="EI152">
            <v>0</v>
          </cell>
          <cell r="EJ152">
            <v>0</v>
          </cell>
          <cell r="EK152">
            <v>0</v>
          </cell>
          <cell r="EL152">
            <v>0</v>
          </cell>
          <cell r="EM152">
            <v>5.0798906600000002</v>
          </cell>
          <cell r="EN152">
            <v>5.0798906600000002</v>
          </cell>
          <cell r="EO152">
            <v>0</v>
          </cell>
          <cell r="EP152">
            <v>0</v>
          </cell>
          <cell r="EQ152">
            <v>0</v>
          </cell>
          <cell r="ER152">
            <v>5.0798906600000002</v>
          </cell>
          <cell r="ES152">
            <v>0</v>
          </cell>
          <cell r="ET152">
            <v>0</v>
          </cell>
          <cell r="EU152">
            <v>0</v>
          </cell>
          <cell r="EV152">
            <v>0</v>
          </cell>
          <cell r="EW152">
            <v>0</v>
          </cell>
          <cell r="EX152">
            <v>0</v>
          </cell>
          <cell r="EY152">
            <v>0</v>
          </cell>
          <cell r="EZ152">
            <v>0</v>
          </cell>
          <cell r="FA152">
            <v>0</v>
          </cell>
          <cell r="FB152">
            <v>5.0798906600000002</v>
          </cell>
          <cell r="FC152">
            <v>5.0798906600000002</v>
          </cell>
          <cell r="FD152">
            <v>0</v>
          </cell>
          <cell r="FE152">
            <v>0</v>
          </cell>
          <cell r="FF152">
            <v>0</v>
          </cell>
          <cell r="FG152" t="str">
            <v/>
          </cell>
          <cell r="FH152" t="str">
            <v/>
          </cell>
          <cell r="FI152" t="str">
            <v/>
          </cell>
          <cell r="FJ152" t="str">
            <v/>
          </cell>
          <cell r="FK152">
            <v>0</v>
          </cell>
          <cell r="FN152">
            <v>14.73405</v>
          </cell>
          <cell r="FO152">
            <v>0</v>
          </cell>
          <cell r="FP152">
            <v>0</v>
          </cell>
          <cell r="FQ152">
            <v>0</v>
          </cell>
          <cell r="FR152">
            <v>0</v>
          </cell>
          <cell r="FS152">
            <v>0</v>
          </cell>
          <cell r="FT152">
            <v>0</v>
          </cell>
          <cell r="FU152">
            <v>0</v>
          </cell>
          <cell r="FV152">
            <v>1</v>
          </cell>
          <cell r="FW152">
            <v>0</v>
          </cell>
          <cell r="FX152">
            <v>1</v>
          </cell>
          <cell r="FZ152">
            <v>0</v>
          </cell>
          <cell r="GA152">
            <v>0</v>
          </cell>
          <cell r="GB152">
            <v>0</v>
          </cell>
          <cell r="GC152">
            <v>0</v>
          </cell>
          <cell r="GD152">
            <v>0</v>
          </cell>
          <cell r="GE152">
            <v>0</v>
          </cell>
          <cell r="GF152">
            <v>0</v>
          </cell>
          <cell r="GG152">
            <v>0</v>
          </cell>
          <cell r="GH152">
            <v>0</v>
          </cell>
          <cell r="GI152">
            <v>0</v>
          </cell>
          <cell r="GJ152">
            <v>0</v>
          </cell>
          <cell r="GK152">
            <v>0</v>
          </cell>
          <cell r="GL152">
            <v>0</v>
          </cell>
          <cell r="GM152">
            <v>0</v>
          </cell>
          <cell r="GN152">
            <v>0</v>
          </cell>
          <cell r="GO152">
            <v>0</v>
          </cell>
          <cell r="GP152">
            <v>0</v>
          </cell>
          <cell r="GQ152">
            <v>0</v>
          </cell>
          <cell r="GR152">
            <v>0</v>
          </cell>
          <cell r="GS152">
            <v>0</v>
          </cell>
          <cell r="GT152">
            <v>0</v>
          </cell>
          <cell r="GU152">
            <v>0</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0</v>
          </cell>
          <cell r="ID152">
            <v>0</v>
          </cell>
          <cell r="IE152">
            <v>0</v>
          </cell>
          <cell r="IF152">
            <v>0</v>
          </cell>
          <cell r="IG152">
            <v>0</v>
          </cell>
          <cell r="IH152">
            <v>0</v>
          </cell>
          <cell r="II152">
            <v>0</v>
          </cell>
          <cell r="IJ152">
            <v>0</v>
          </cell>
          <cell r="IK152">
            <v>0</v>
          </cell>
          <cell r="IL152">
            <v>0</v>
          </cell>
          <cell r="IM152">
            <v>0</v>
          </cell>
          <cell r="IN152">
            <v>0</v>
          </cell>
          <cell r="IO152">
            <v>0</v>
          </cell>
          <cell r="IP152">
            <v>0</v>
          </cell>
          <cell r="IQ152">
            <v>0</v>
          </cell>
          <cell r="IR152">
            <v>0</v>
          </cell>
          <cell r="IS152">
            <v>0</v>
          </cell>
          <cell r="IT152">
            <v>0</v>
          </cell>
          <cell r="IU152">
            <v>0</v>
          </cell>
          <cell r="IV152">
            <v>0</v>
          </cell>
          <cell r="IW152">
            <v>0</v>
          </cell>
          <cell r="IX152">
            <v>0</v>
          </cell>
          <cell r="IY152">
            <v>0</v>
          </cell>
          <cell r="IZ152">
            <v>0</v>
          </cell>
          <cell r="JA152">
            <v>0</v>
          </cell>
          <cell r="JB152">
            <v>0</v>
          </cell>
          <cell r="JC152">
            <v>0</v>
          </cell>
          <cell r="JD152">
            <v>0</v>
          </cell>
          <cell r="JE152">
            <v>0</v>
          </cell>
          <cell r="JF152">
            <v>0</v>
          </cell>
          <cell r="JG152">
            <v>0</v>
          </cell>
          <cell r="JH152">
            <v>0</v>
          </cell>
          <cell r="JI152">
            <v>0</v>
          </cell>
          <cell r="JJ152">
            <v>0</v>
          </cell>
          <cell r="JK152">
            <v>0</v>
          </cell>
          <cell r="JL152">
            <v>0</v>
          </cell>
          <cell r="JM152">
            <v>0</v>
          </cell>
          <cell r="JN152">
            <v>0</v>
          </cell>
          <cell r="JO152">
            <v>0</v>
          </cell>
          <cell r="JP152">
            <v>0</v>
          </cell>
          <cell r="JQ152">
            <v>0</v>
          </cell>
          <cell r="JR152">
            <v>0</v>
          </cell>
          <cell r="JS152">
            <v>0</v>
          </cell>
          <cell r="JT152">
            <v>0</v>
          </cell>
          <cell r="JU152">
            <v>0</v>
          </cell>
          <cell r="JV152">
            <v>0</v>
          </cell>
          <cell r="JW152">
            <v>0</v>
          </cell>
          <cell r="JX152">
            <v>0</v>
          </cell>
          <cell r="JY152">
            <v>0</v>
          </cell>
          <cell r="JZ152">
            <v>0</v>
          </cell>
          <cell r="KA152">
            <v>0</v>
          </cell>
          <cell r="KB152">
            <v>0</v>
          </cell>
          <cell r="KC152">
            <v>0</v>
          </cell>
          <cell r="KD152">
            <v>0</v>
          </cell>
          <cell r="KE152">
            <v>0</v>
          </cell>
          <cell r="KF152">
            <v>0</v>
          </cell>
          <cell r="KG152">
            <v>0</v>
          </cell>
          <cell r="KH152">
            <v>0</v>
          </cell>
          <cell r="KI152">
            <v>0</v>
          </cell>
          <cell r="KJ152">
            <v>0</v>
          </cell>
          <cell r="KK152">
            <v>0</v>
          </cell>
          <cell r="KL152">
            <v>0</v>
          </cell>
          <cell r="KM152">
            <v>0</v>
          </cell>
          <cell r="KN152">
            <v>0</v>
          </cell>
          <cell r="KO152">
            <v>0</v>
          </cell>
          <cell r="KP152">
            <v>0</v>
          </cell>
          <cell r="KQ152">
            <v>0</v>
          </cell>
          <cell r="KR152">
            <v>0</v>
          </cell>
          <cell r="KS152">
            <v>0</v>
          </cell>
          <cell r="KT152">
            <v>0</v>
          </cell>
          <cell r="KU152">
            <v>0</v>
          </cell>
          <cell r="KV152">
            <v>0</v>
          </cell>
          <cell r="KW152">
            <v>0</v>
          </cell>
          <cell r="KX152">
            <v>0</v>
          </cell>
          <cell r="KY152">
            <v>0</v>
          </cell>
          <cell r="KZ152">
            <v>0</v>
          </cell>
          <cell r="LA152">
            <v>0</v>
          </cell>
          <cell r="LB152">
            <v>0</v>
          </cell>
          <cell r="LC152">
            <v>0</v>
          </cell>
          <cell r="LD152">
            <v>0</v>
          </cell>
          <cell r="LE152">
            <v>0</v>
          </cell>
          <cell r="LF152">
            <v>0</v>
          </cell>
          <cell r="LG152">
            <v>0</v>
          </cell>
          <cell r="LH152">
            <v>0</v>
          </cell>
          <cell r="LI152">
            <v>0</v>
          </cell>
          <cell r="LJ152">
            <v>0</v>
          </cell>
          <cell r="LK152">
            <v>0</v>
          </cell>
          <cell r="LL152">
            <v>0</v>
          </cell>
          <cell r="LQ152">
            <v>0</v>
          </cell>
          <cell r="LR152">
            <v>0</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v>2020</v>
          </cell>
          <cell r="OM152">
            <v>2022</v>
          </cell>
          <cell r="ON152">
            <v>2022</v>
          </cell>
          <cell r="OO152">
            <v>2022</v>
          </cell>
          <cell r="OP152">
            <v>0</v>
          </cell>
          <cell r="OR152" t="str">
            <v>нд</v>
          </cell>
          <cell r="OT152">
            <v>17.680860003999999</v>
          </cell>
        </row>
        <row r="153">
          <cell r="A153" t="str">
            <v>K_Che350</v>
          </cell>
          <cell r="B153" t="str">
            <v>1.1.6</v>
          </cell>
          <cell r="C153" t="str">
            <v>Проведение предпроектного обследования и разработка проектно-сметной документации по реконструкции ВЛ-35кВ ПС Октябрьская - ПС Предгорная (Л-3) в рамках программы модернизации и повышения надежности электросетевого комплекса Чеченской Республики на 2020-2024 годы</v>
          </cell>
          <cell r="D153" t="str">
            <v>K_Che350</v>
          </cell>
          <cell r="E153">
            <v>9.6900000079999984</v>
          </cell>
          <cell r="H153">
            <v>9.6900000100000003</v>
          </cell>
          <cell r="J153">
            <v>9.3100420979999985</v>
          </cell>
          <cell r="K153">
            <v>6.5265991279999982</v>
          </cell>
          <cell r="L153">
            <v>2.7834429700000003</v>
          </cell>
          <cell r="M153">
            <v>0</v>
          </cell>
          <cell r="N153">
            <v>0</v>
          </cell>
          <cell r="O153">
            <v>0</v>
          </cell>
          <cell r="P153">
            <v>0</v>
          </cell>
          <cell r="Q153">
            <v>2.7834429700000003</v>
          </cell>
          <cell r="R153">
            <v>5.695005949424031</v>
          </cell>
          <cell r="S153">
            <v>0</v>
          </cell>
          <cell r="T153">
            <v>0</v>
          </cell>
          <cell r="U153">
            <v>0</v>
          </cell>
          <cell r="V153">
            <v>0</v>
          </cell>
          <cell r="W153">
            <v>5.695005949424031</v>
          </cell>
          <cell r="X153">
            <v>5.695005949424031</v>
          </cell>
          <cell r="Y153">
            <v>0</v>
          </cell>
          <cell r="Z153">
            <v>0</v>
          </cell>
          <cell r="AA153">
            <v>0</v>
          </cell>
          <cell r="AB153">
            <v>0</v>
          </cell>
          <cell r="AC153">
            <v>5.695005949424031</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v>1</v>
          </cell>
          <cell r="BC153" t="str">
            <v/>
          </cell>
          <cell r="BD153" t="str">
            <v/>
          </cell>
          <cell r="BE153" t="str">
            <v/>
          </cell>
          <cell r="BF153" t="str">
            <v>1</v>
          </cell>
          <cell r="BG153">
            <v>6.5265991300000001</v>
          </cell>
          <cell r="BH153">
            <v>0</v>
          </cell>
          <cell r="BI153">
            <v>0</v>
          </cell>
          <cell r="BJ153">
            <v>0</v>
          </cell>
          <cell r="BK153">
            <v>0</v>
          </cell>
          <cell r="BL153">
            <v>6.5265991300000001</v>
          </cell>
          <cell r="BM153">
            <v>0</v>
          </cell>
          <cell r="BN153">
            <v>0</v>
          </cell>
          <cell r="BO153">
            <v>0</v>
          </cell>
          <cell r="BP153">
            <v>0</v>
          </cell>
          <cell r="BQ153">
            <v>0</v>
          </cell>
          <cell r="BR153">
            <v>0</v>
          </cell>
          <cell r="BS153">
            <v>6.5265991300000001</v>
          </cell>
          <cell r="BT153">
            <v>0</v>
          </cell>
          <cell r="BU153">
            <v>0</v>
          </cell>
          <cell r="BV153">
            <v>0</v>
          </cell>
          <cell r="BW153">
            <v>0</v>
          </cell>
          <cell r="BX153">
            <v>6.5265991300000001</v>
          </cell>
          <cell r="BY153">
            <v>0</v>
          </cell>
          <cell r="BZ153">
            <v>0</v>
          </cell>
          <cell r="CA153">
            <v>0</v>
          </cell>
          <cell r="CB153">
            <v>0</v>
          </cell>
          <cell r="CC153">
            <v>0</v>
          </cell>
          <cell r="CD153">
            <v>0</v>
          </cell>
          <cell r="CE153">
            <v>0</v>
          </cell>
          <cell r="CF153">
            <v>0</v>
          </cell>
          <cell r="CG153">
            <v>0</v>
          </cell>
          <cell r="CH153">
            <v>0</v>
          </cell>
          <cell r="CI153">
            <v>0</v>
          </cell>
          <cell r="CJ153">
            <v>0</v>
          </cell>
          <cell r="CK153">
            <v>6.5265991300000001</v>
          </cell>
          <cell r="CL153">
            <v>0</v>
          </cell>
          <cell r="CM153">
            <v>0</v>
          </cell>
          <cell r="CN153">
            <v>0</v>
          </cell>
          <cell r="CO153">
            <v>0</v>
          </cell>
          <cell r="CP153">
            <v>6.5265991300000001</v>
          </cell>
          <cell r="CQ153" t="str">
            <v/>
          </cell>
          <cell r="CR153" t="str">
            <v/>
          </cell>
          <cell r="CS153" t="str">
            <v/>
          </cell>
          <cell r="CT153" t="str">
            <v/>
          </cell>
          <cell r="CU153">
            <v>0</v>
          </cell>
          <cell r="CX153">
            <v>8.0749999999999993</v>
          </cell>
          <cell r="CY153">
            <v>8.0749999999999993</v>
          </cell>
          <cell r="CZ153">
            <v>0</v>
          </cell>
          <cell r="DA153">
            <v>0</v>
          </cell>
          <cell r="DB153">
            <v>0</v>
          </cell>
          <cell r="DE153">
            <v>8.0749999999999993</v>
          </cell>
          <cell r="DG153">
            <v>5.4127833899999995</v>
          </cell>
          <cell r="DH153">
            <v>4.0193578699999994</v>
          </cell>
          <cell r="DI153">
            <v>1.3934255199999999</v>
          </cell>
          <cell r="DJ153">
            <v>1.3934255199999999</v>
          </cell>
          <cell r="DK153">
            <v>0</v>
          </cell>
          <cell r="DL153">
            <v>0</v>
          </cell>
          <cell r="DM153">
            <v>0</v>
          </cell>
          <cell r="DN153">
            <v>0</v>
          </cell>
          <cell r="DS153">
            <v>0</v>
          </cell>
          <cell r="DT153">
            <v>0</v>
          </cell>
          <cell r="DU153">
            <v>0</v>
          </cell>
          <cell r="DV153">
            <v>0</v>
          </cell>
          <cell r="DW153">
            <v>0</v>
          </cell>
          <cell r="DX153" t="str">
            <v/>
          </cell>
          <cell r="DY153">
            <v>2</v>
          </cell>
          <cell r="DZ153" t="str">
            <v/>
          </cell>
          <cell r="EA153" t="str">
            <v/>
          </cell>
          <cell r="EB153" t="str">
            <v>2</v>
          </cell>
          <cell r="EC153">
            <v>4.0193578700000003</v>
          </cell>
          <cell r="ED153">
            <v>4.0193578700000003</v>
          </cell>
          <cell r="EE153">
            <v>0</v>
          </cell>
          <cell r="EF153">
            <v>0</v>
          </cell>
          <cell r="EG153">
            <v>0</v>
          </cell>
          <cell r="EH153">
            <v>0</v>
          </cell>
          <cell r="EI153">
            <v>0</v>
          </cell>
          <cell r="EJ153">
            <v>0</v>
          </cell>
          <cell r="EK153">
            <v>0</v>
          </cell>
          <cell r="EL153">
            <v>0</v>
          </cell>
          <cell r="EM153">
            <v>4.0193578700000003</v>
          </cell>
          <cell r="EN153">
            <v>4.0193578700000003</v>
          </cell>
          <cell r="EO153">
            <v>0</v>
          </cell>
          <cell r="EP153">
            <v>0</v>
          </cell>
          <cell r="EQ153">
            <v>0</v>
          </cell>
          <cell r="ER153">
            <v>4.0193578700000003</v>
          </cell>
          <cell r="ES153">
            <v>0</v>
          </cell>
          <cell r="ET153">
            <v>0</v>
          </cell>
          <cell r="EU153">
            <v>0</v>
          </cell>
          <cell r="EV153">
            <v>0</v>
          </cell>
          <cell r="EW153">
            <v>0</v>
          </cell>
          <cell r="EX153">
            <v>0</v>
          </cell>
          <cell r="EY153">
            <v>0</v>
          </cell>
          <cell r="EZ153">
            <v>0</v>
          </cell>
          <cell r="FA153">
            <v>0</v>
          </cell>
          <cell r="FB153">
            <v>4.0193578700000003</v>
          </cell>
          <cell r="FC153">
            <v>4.0193578700000003</v>
          </cell>
          <cell r="FD153">
            <v>0</v>
          </cell>
          <cell r="FE153">
            <v>0</v>
          </cell>
          <cell r="FF153">
            <v>0</v>
          </cell>
          <cell r="FG153" t="str">
            <v/>
          </cell>
          <cell r="FH153" t="str">
            <v/>
          </cell>
          <cell r="FI153" t="str">
            <v/>
          </cell>
          <cell r="FJ153" t="str">
            <v/>
          </cell>
          <cell r="FK153">
            <v>0</v>
          </cell>
          <cell r="FN153">
            <v>8.0749999999999993</v>
          </cell>
          <cell r="FO153">
            <v>0</v>
          </cell>
          <cell r="FP153">
            <v>0</v>
          </cell>
          <cell r="FQ153">
            <v>0</v>
          </cell>
          <cell r="FR153">
            <v>0</v>
          </cell>
          <cell r="FS153">
            <v>0</v>
          </cell>
          <cell r="FT153">
            <v>0</v>
          </cell>
          <cell r="FU153">
            <v>0</v>
          </cell>
          <cell r="FV153">
            <v>1</v>
          </cell>
          <cell r="FW153">
            <v>0</v>
          </cell>
          <cell r="FX153">
            <v>1</v>
          </cell>
          <cell r="FZ153">
            <v>0</v>
          </cell>
          <cell r="GA153">
            <v>0</v>
          </cell>
          <cell r="GB153">
            <v>0</v>
          </cell>
          <cell r="GC153">
            <v>0</v>
          </cell>
          <cell r="GD153">
            <v>0</v>
          </cell>
          <cell r="GE153">
            <v>0</v>
          </cell>
          <cell r="GF153">
            <v>0</v>
          </cell>
          <cell r="GG153">
            <v>0</v>
          </cell>
          <cell r="GH153">
            <v>0</v>
          </cell>
          <cell r="GI153">
            <v>0</v>
          </cell>
          <cell r="GJ153">
            <v>0</v>
          </cell>
          <cell r="GK153">
            <v>0</v>
          </cell>
          <cell r="GL153">
            <v>0</v>
          </cell>
          <cell r="GM153">
            <v>0</v>
          </cell>
          <cell r="GN153">
            <v>0</v>
          </cell>
          <cell r="GO153">
            <v>0</v>
          </cell>
          <cell r="GP153">
            <v>0</v>
          </cell>
          <cell r="GQ153">
            <v>0</v>
          </cell>
          <cell r="GR153">
            <v>0</v>
          </cell>
          <cell r="GS153">
            <v>0</v>
          </cell>
          <cell r="GT153">
            <v>0</v>
          </cell>
          <cell r="GU153">
            <v>0</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0</v>
          </cell>
          <cell r="ID153">
            <v>0</v>
          </cell>
          <cell r="IE153">
            <v>0</v>
          </cell>
          <cell r="IF153">
            <v>0</v>
          </cell>
          <cell r="IG153">
            <v>0</v>
          </cell>
          <cell r="IH153">
            <v>0</v>
          </cell>
          <cell r="II153">
            <v>0</v>
          </cell>
          <cell r="IJ153">
            <v>0</v>
          </cell>
          <cell r="IK153">
            <v>0</v>
          </cell>
          <cell r="IL153">
            <v>0</v>
          </cell>
          <cell r="IM153">
            <v>0</v>
          </cell>
          <cell r="IN153">
            <v>0</v>
          </cell>
          <cell r="IO153">
            <v>0</v>
          </cell>
          <cell r="IP153">
            <v>0</v>
          </cell>
          <cell r="IQ153">
            <v>0</v>
          </cell>
          <cell r="IR153">
            <v>0</v>
          </cell>
          <cell r="IS153">
            <v>0</v>
          </cell>
          <cell r="IT153">
            <v>0</v>
          </cell>
          <cell r="IU153">
            <v>0</v>
          </cell>
          <cell r="IV153">
            <v>0</v>
          </cell>
          <cell r="IW153">
            <v>0</v>
          </cell>
          <cell r="IX153">
            <v>0</v>
          </cell>
          <cell r="IY153">
            <v>0</v>
          </cell>
          <cell r="IZ153">
            <v>0</v>
          </cell>
          <cell r="JA153">
            <v>0</v>
          </cell>
          <cell r="JB153">
            <v>0</v>
          </cell>
          <cell r="JC153">
            <v>0</v>
          </cell>
          <cell r="JD153">
            <v>0</v>
          </cell>
          <cell r="JE153">
            <v>0</v>
          </cell>
          <cell r="JF153">
            <v>0</v>
          </cell>
          <cell r="JG153">
            <v>0</v>
          </cell>
          <cell r="JH153">
            <v>0</v>
          </cell>
          <cell r="JI153">
            <v>0</v>
          </cell>
          <cell r="JJ153">
            <v>0</v>
          </cell>
          <cell r="JK153">
            <v>0</v>
          </cell>
          <cell r="JL153">
            <v>0</v>
          </cell>
          <cell r="JM153">
            <v>0</v>
          </cell>
          <cell r="JN153">
            <v>0</v>
          </cell>
          <cell r="JO153">
            <v>0</v>
          </cell>
          <cell r="JP153">
            <v>0</v>
          </cell>
          <cell r="JQ153">
            <v>0</v>
          </cell>
          <cell r="JR153">
            <v>0</v>
          </cell>
          <cell r="JS153">
            <v>0</v>
          </cell>
          <cell r="JT153">
            <v>0</v>
          </cell>
          <cell r="JU153">
            <v>0</v>
          </cell>
          <cell r="JV153">
            <v>0</v>
          </cell>
          <cell r="JW153">
            <v>0</v>
          </cell>
          <cell r="JX153">
            <v>0</v>
          </cell>
          <cell r="JY153">
            <v>0</v>
          </cell>
          <cell r="JZ153">
            <v>0</v>
          </cell>
          <cell r="KA153">
            <v>0</v>
          </cell>
          <cell r="KB153">
            <v>0</v>
          </cell>
          <cell r="KC153">
            <v>0</v>
          </cell>
          <cell r="KD153">
            <v>0</v>
          </cell>
          <cell r="KE153">
            <v>0</v>
          </cell>
          <cell r="KF153">
            <v>0</v>
          </cell>
          <cell r="KG153">
            <v>0</v>
          </cell>
          <cell r="KH153">
            <v>0</v>
          </cell>
          <cell r="KI153">
            <v>0</v>
          </cell>
          <cell r="KJ153">
            <v>0</v>
          </cell>
          <cell r="KK153">
            <v>0</v>
          </cell>
          <cell r="KL153">
            <v>0</v>
          </cell>
          <cell r="KM153">
            <v>0</v>
          </cell>
          <cell r="KN153">
            <v>0</v>
          </cell>
          <cell r="KO153">
            <v>0</v>
          </cell>
          <cell r="KP153">
            <v>0</v>
          </cell>
          <cell r="KQ153">
            <v>0</v>
          </cell>
          <cell r="KR153">
            <v>0</v>
          </cell>
          <cell r="KS153">
            <v>0</v>
          </cell>
          <cell r="KT153">
            <v>0</v>
          </cell>
          <cell r="KU153">
            <v>0</v>
          </cell>
          <cell r="KV153">
            <v>0</v>
          </cell>
          <cell r="KW153">
            <v>0</v>
          </cell>
          <cell r="KX153">
            <v>0</v>
          </cell>
          <cell r="KY153">
            <v>0</v>
          </cell>
          <cell r="KZ153">
            <v>0</v>
          </cell>
          <cell r="LA153">
            <v>0</v>
          </cell>
          <cell r="LB153">
            <v>0</v>
          </cell>
          <cell r="LC153">
            <v>0</v>
          </cell>
          <cell r="LD153">
            <v>0</v>
          </cell>
          <cell r="LE153">
            <v>0</v>
          </cell>
          <cell r="LF153">
            <v>0</v>
          </cell>
          <cell r="LG153">
            <v>0</v>
          </cell>
          <cell r="LH153">
            <v>0</v>
          </cell>
          <cell r="LI153">
            <v>0</v>
          </cell>
          <cell r="LJ153">
            <v>0</v>
          </cell>
          <cell r="LK153">
            <v>0</v>
          </cell>
          <cell r="LL153">
            <v>0</v>
          </cell>
          <cell r="LQ153">
            <v>0</v>
          </cell>
          <cell r="LR153">
            <v>0</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v>2020</v>
          </cell>
          <cell r="OM153">
            <v>2022</v>
          </cell>
          <cell r="ON153">
            <v>2023</v>
          </cell>
          <cell r="OO153">
            <v>2023</v>
          </cell>
          <cell r="OP153" t="str">
            <v>п</v>
          </cell>
          <cell r="OR153" t="str">
            <v>нд</v>
          </cell>
          <cell r="OT153">
            <v>9.6900000079999984</v>
          </cell>
        </row>
        <row r="154">
          <cell r="A154" t="str">
            <v>K_Che351</v>
          </cell>
          <cell r="B154" t="str">
            <v>1.1.6</v>
          </cell>
          <cell r="C154" t="str">
            <v>Проведение предпроектного обследования и разработка проектно-сметной документации по реконструкции ВЛ-35кВ ПС "Цемзавод" - ПС Шатой (Л-87) в рамках программы модернизации и повышения надежности электросетевого комплекса Чеченской Республики на 2020-2024 годы</v>
          </cell>
          <cell r="D154" t="str">
            <v>K_Che351</v>
          </cell>
          <cell r="E154">
            <v>9.4196760079999997</v>
          </cell>
          <cell r="H154">
            <v>9.4196760099999999</v>
          </cell>
          <cell r="J154">
            <v>8.5162700579999999</v>
          </cell>
          <cell r="K154">
            <v>6.9366602679999998</v>
          </cell>
          <cell r="L154">
            <v>1.5796097900000001</v>
          </cell>
          <cell r="M154">
            <v>0</v>
          </cell>
          <cell r="N154">
            <v>0</v>
          </cell>
          <cell r="O154">
            <v>0</v>
          </cell>
          <cell r="P154">
            <v>0</v>
          </cell>
          <cell r="Q154">
            <v>1.5796097900000001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6.93666027</v>
          </cell>
          <cell r="BH154">
            <v>0</v>
          </cell>
          <cell r="BI154">
            <v>0</v>
          </cell>
          <cell r="BJ154">
            <v>0</v>
          </cell>
          <cell r="BK154">
            <v>0</v>
          </cell>
          <cell r="BL154">
            <v>6.93666027</v>
          </cell>
          <cell r="BM154">
            <v>0</v>
          </cell>
          <cell r="BN154">
            <v>0</v>
          </cell>
          <cell r="BO154">
            <v>0</v>
          </cell>
          <cell r="BP154">
            <v>0</v>
          </cell>
          <cell r="BQ154">
            <v>0</v>
          </cell>
          <cell r="BR154">
            <v>0</v>
          </cell>
          <cell r="BS154">
            <v>6.93666027</v>
          </cell>
          <cell r="BT154">
            <v>0</v>
          </cell>
          <cell r="BU154">
            <v>0</v>
          </cell>
          <cell r="BV154">
            <v>0</v>
          </cell>
          <cell r="BW154">
            <v>0</v>
          </cell>
          <cell r="BX154">
            <v>6.93666027</v>
          </cell>
          <cell r="BY154">
            <v>0</v>
          </cell>
          <cell r="BZ154">
            <v>0</v>
          </cell>
          <cell r="CA154">
            <v>0</v>
          </cell>
          <cell r="CB154">
            <v>0</v>
          </cell>
          <cell r="CC154">
            <v>0</v>
          </cell>
          <cell r="CD154">
            <v>0</v>
          </cell>
          <cell r="CE154">
            <v>0</v>
          </cell>
          <cell r="CF154">
            <v>0</v>
          </cell>
          <cell r="CG154">
            <v>0</v>
          </cell>
          <cell r="CH154">
            <v>0</v>
          </cell>
          <cell r="CI154">
            <v>0</v>
          </cell>
          <cell r="CJ154">
            <v>0</v>
          </cell>
          <cell r="CK154">
            <v>6.93666027</v>
          </cell>
          <cell r="CL154">
            <v>0</v>
          </cell>
          <cell r="CM154">
            <v>0</v>
          </cell>
          <cell r="CN154">
            <v>0</v>
          </cell>
          <cell r="CO154">
            <v>0</v>
          </cell>
          <cell r="CP154">
            <v>6.93666027</v>
          </cell>
          <cell r="CQ154" t="str">
            <v/>
          </cell>
          <cell r="CR154" t="str">
            <v/>
          </cell>
          <cell r="CS154" t="str">
            <v/>
          </cell>
          <cell r="CT154" t="str">
            <v/>
          </cell>
          <cell r="CU154">
            <v>0</v>
          </cell>
          <cell r="CX154">
            <v>7.8497299999999992</v>
          </cell>
          <cell r="CY154">
            <v>7.8497299999999992</v>
          </cell>
          <cell r="CZ154">
            <v>0</v>
          </cell>
          <cell r="DA154">
            <v>0</v>
          </cell>
          <cell r="DB154">
            <v>0</v>
          </cell>
          <cell r="DE154">
            <v>7.8497300000000001</v>
          </cell>
          <cell r="DG154">
            <v>6.1017979899999997</v>
          </cell>
          <cell r="DH154">
            <v>4.6663764899999993</v>
          </cell>
          <cell r="DI154">
            <v>1.4354214999999999</v>
          </cell>
          <cell r="DJ154">
            <v>1.4354214999999999</v>
          </cell>
          <cell r="DK154">
            <v>0</v>
          </cell>
          <cell r="DL154">
            <v>0</v>
          </cell>
          <cell r="DM154">
            <v>0</v>
          </cell>
          <cell r="DN154">
            <v>0</v>
          </cell>
          <cell r="DS154">
            <v>0</v>
          </cell>
          <cell r="DT154">
            <v>0</v>
          </cell>
          <cell r="DU154">
            <v>0</v>
          </cell>
          <cell r="DV154">
            <v>0</v>
          </cell>
          <cell r="DW154">
            <v>0</v>
          </cell>
          <cell r="DX154" t="str">
            <v/>
          </cell>
          <cell r="DY154">
            <v>2</v>
          </cell>
          <cell r="DZ154" t="str">
            <v/>
          </cell>
          <cell r="EA154" t="str">
            <v/>
          </cell>
          <cell r="EB154" t="str">
            <v>2</v>
          </cell>
          <cell r="EC154">
            <v>4.6663764900000002</v>
          </cell>
          <cell r="ED154">
            <v>4.6663764900000002</v>
          </cell>
          <cell r="EE154">
            <v>0</v>
          </cell>
          <cell r="EF154">
            <v>0</v>
          </cell>
          <cell r="EG154">
            <v>0</v>
          </cell>
          <cell r="EH154">
            <v>0</v>
          </cell>
          <cell r="EI154">
            <v>0</v>
          </cell>
          <cell r="EJ154">
            <v>0</v>
          </cell>
          <cell r="EK154">
            <v>0</v>
          </cell>
          <cell r="EL154">
            <v>0</v>
          </cell>
          <cell r="EM154">
            <v>4.6663764900000002</v>
          </cell>
          <cell r="EN154">
            <v>4.6663764900000002</v>
          </cell>
          <cell r="EO154">
            <v>0</v>
          </cell>
          <cell r="EP154">
            <v>0</v>
          </cell>
          <cell r="EQ154">
            <v>0</v>
          </cell>
          <cell r="ER154">
            <v>4.6663764900000002</v>
          </cell>
          <cell r="ES154">
            <v>0</v>
          </cell>
          <cell r="ET154">
            <v>0</v>
          </cell>
          <cell r="EU154">
            <v>0</v>
          </cell>
          <cell r="EV154">
            <v>0</v>
          </cell>
          <cell r="EW154">
            <v>0</v>
          </cell>
          <cell r="EX154">
            <v>0</v>
          </cell>
          <cell r="EY154">
            <v>0</v>
          </cell>
          <cell r="EZ154">
            <v>0</v>
          </cell>
          <cell r="FA154">
            <v>0</v>
          </cell>
          <cell r="FB154">
            <v>4.6663764900000002</v>
          </cell>
          <cell r="FC154">
            <v>4.6663764900000002</v>
          </cell>
          <cell r="FD154">
            <v>0</v>
          </cell>
          <cell r="FE154">
            <v>0</v>
          </cell>
          <cell r="FF154">
            <v>0</v>
          </cell>
          <cell r="FG154" t="str">
            <v/>
          </cell>
          <cell r="FH154" t="str">
            <v/>
          </cell>
          <cell r="FI154" t="str">
            <v/>
          </cell>
          <cell r="FJ154" t="str">
            <v/>
          </cell>
          <cell r="FK154">
            <v>0</v>
          </cell>
          <cell r="FN154">
            <v>7.8497299999999992</v>
          </cell>
          <cell r="FO154">
            <v>0</v>
          </cell>
          <cell r="FP154">
            <v>0</v>
          </cell>
          <cell r="FQ154">
            <v>0</v>
          </cell>
          <cell r="FR154">
            <v>0</v>
          </cell>
          <cell r="FS154">
            <v>0</v>
          </cell>
          <cell r="FT154">
            <v>0</v>
          </cell>
          <cell r="FU154">
            <v>0</v>
          </cell>
          <cell r="FV154">
            <v>1</v>
          </cell>
          <cell r="FW154">
            <v>0</v>
          </cell>
          <cell r="FX154">
            <v>1</v>
          </cell>
          <cell r="FZ154">
            <v>0</v>
          </cell>
          <cell r="GA154">
            <v>0</v>
          </cell>
          <cell r="GB154">
            <v>0</v>
          </cell>
          <cell r="GC154">
            <v>0</v>
          </cell>
          <cell r="GD154">
            <v>0</v>
          </cell>
          <cell r="GE154">
            <v>0</v>
          </cell>
          <cell r="GF154">
            <v>0</v>
          </cell>
          <cell r="GG154">
            <v>0</v>
          </cell>
          <cell r="GH154">
            <v>0</v>
          </cell>
          <cell r="GI154">
            <v>0</v>
          </cell>
          <cell r="GJ154">
            <v>0</v>
          </cell>
          <cell r="GK154">
            <v>0</v>
          </cell>
          <cell r="GL154">
            <v>0</v>
          </cell>
          <cell r="GM154">
            <v>0</v>
          </cell>
          <cell r="GN154">
            <v>0</v>
          </cell>
          <cell r="GO154">
            <v>0</v>
          </cell>
          <cell r="GP154">
            <v>0</v>
          </cell>
          <cell r="GQ154">
            <v>0</v>
          </cell>
          <cell r="GR154">
            <v>0</v>
          </cell>
          <cell r="GS154">
            <v>0</v>
          </cell>
          <cell r="GT154">
            <v>0</v>
          </cell>
          <cell r="GU154">
            <v>0</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0</v>
          </cell>
          <cell r="ID154">
            <v>0</v>
          </cell>
          <cell r="IE154">
            <v>0</v>
          </cell>
          <cell r="IF154">
            <v>0</v>
          </cell>
          <cell r="IG154">
            <v>0</v>
          </cell>
          <cell r="IH154">
            <v>0</v>
          </cell>
          <cell r="II154">
            <v>0</v>
          </cell>
          <cell r="IJ154">
            <v>0</v>
          </cell>
          <cell r="IK154">
            <v>0</v>
          </cell>
          <cell r="IL154">
            <v>0</v>
          </cell>
          <cell r="IM154">
            <v>0</v>
          </cell>
          <cell r="IN154">
            <v>0</v>
          </cell>
          <cell r="IO154">
            <v>0</v>
          </cell>
          <cell r="IP154">
            <v>0</v>
          </cell>
          <cell r="IQ154">
            <v>0</v>
          </cell>
          <cell r="IR154">
            <v>0</v>
          </cell>
          <cell r="IS154">
            <v>0</v>
          </cell>
          <cell r="IT154">
            <v>0</v>
          </cell>
          <cell r="IU154">
            <v>0</v>
          </cell>
          <cell r="IV154">
            <v>0</v>
          </cell>
          <cell r="IW154">
            <v>0</v>
          </cell>
          <cell r="IX154">
            <v>0</v>
          </cell>
          <cell r="IY154">
            <v>0</v>
          </cell>
          <cell r="IZ154">
            <v>0</v>
          </cell>
          <cell r="JA154">
            <v>0</v>
          </cell>
          <cell r="JB154">
            <v>0</v>
          </cell>
          <cell r="JC154">
            <v>0</v>
          </cell>
          <cell r="JD154">
            <v>0</v>
          </cell>
          <cell r="JE154">
            <v>0</v>
          </cell>
          <cell r="JF154">
            <v>0</v>
          </cell>
          <cell r="JG154">
            <v>0</v>
          </cell>
          <cell r="JH154">
            <v>0</v>
          </cell>
          <cell r="JI154">
            <v>0</v>
          </cell>
          <cell r="JJ154">
            <v>0</v>
          </cell>
          <cell r="JK154">
            <v>0</v>
          </cell>
          <cell r="JL154">
            <v>0</v>
          </cell>
          <cell r="JM154">
            <v>0</v>
          </cell>
          <cell r="JN154">
            <v>0</v>
          </cell>
          <cell r="JO154">
            <v>0</v>
          </cell>
          <cell r="JP154">
            <v>0</v>
          </cell>
          <cell r="JQ154">
            <v>0</v>
          </cell>
          <cell r="JR154">
            <v>0</v>
          </cell>
          <cell r="JS154">
            <v>0</v>
          </cell>
          <cell r="JT154">
            <v>0</v>
          </cell>
          <cell r="JU154">
            <v>0</v>
          </cell>
          <cell r="JV154">
            <v>0</v>
          </cell>
          <cell r="JW154">
            <v>0</v>
          </cell>
          <cell r="JX154">
            <v>0</v>
          </cell>
          <cell r="JY154">
            <v>0</v>
          </cell>
          <cell r="JZ154">
            <v>0</v>
          </cell>
          <cell r="KA154">
            <v>0</v>
          </cell>
          <cell r="KB154">
            <v>0</v>
          </cell>
          <cell r="KC154">
            <v>0</v>
          </cell>
          <cell r="KD154">
            <v>0</v>
          </cell>
          <cell r="KE154">
            <v>0</v>
          </cell>
          <cell r="KF154">
            <v>0</v>
          </cell>
          <cell r="KG154">
            <v>0</v>
          </cell>
          <cell r="KH154">
            <v>0</v>
          </cell>
          <cell r="KI154">
            <v>0</v>
          </cell>
          <cell r="KJ154">
            <v>0</v>
          </cell>
          <cell r="KK154">
            <v>0</v>
          </cell>
          <cell r="KL154">
            <v>0</v>
          </cell>
          <cell r="KM154">
            <v>0</v>
          </cell>
          <cell r="KN154">
            <v>0</v>
          </cell>
          <cell r="KO154">
            <v>0</v>
          </cell>
          <cell r="KP154">
            <v>0</v>
          </cell>
          <cell r="KQ154">
            <v>0</v>
          </cell>
          <cell r="KR154">
            <v>0</v>
          </cell>
          <cell r="KS154">
            <v>0</v>
          </cell>
          <cell r="KT154">
            <v>0</v>
          </cell>
          <cell r="KU154">
            <v>0</v>
          </cell>
          <cell r="KV154">
            <v>0</v>
          </cell>
          <cell r="KW154">
            <v>0</v>
          </cell>
          <cell r="KX154">
            <v>0</v>
          </cell>
          <cell r="KY154">
            <v>0</v>
          </cell>
          <cell r="KZ154">
            <v>0</v>
          </cell>
          <cell r="LA154">
            <v>0</v>
          </cell>
          <cell r="LB154">
            <v>0</v>
          </cell>
          <cell r="LC154">
            <v>0</v>
          </cell>
          <cell r="LD154">
            <v>0</v>
          </cell>
          <cell r="LE154">
            <v>0</v>
          </cell>
          <cell r="LF154">
            <v>0</v>
          </cell>
          <cell r="LG154">
            <v>0</v>
          </cell>
          <cell r="LH154">
            <v>0</v>
          </cell>
          <cell r="LI154">
            <v>0</v>
          </cell>
          <cell r="LJ154">
            <v>0</v>
          </cell>
          <cell r="LK154">
            <v>0</v>
          </cell>
          <cell r="LL154">
            <v>0</v>
          </cell>
          <cell r="LQ154">
            <v>0</v>
          </cell>
          <cell r="LR154">
            <v>0</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v>2020</v>
          </cell>
          <cell r="OM154">
            <v>2022</v>
          </cell>
          <cell r="ON154">
            <v>2022</v>
          </cell>
          <cell r="OO154">
            <v>2022</v>
          </cell>
          <cell r="OP154">
            <v>0</v>
          </cell>
          <cell r="OR154" t="str">
            <v>нд</v>
          </cell>
          <cell r="OT154">
            <v>9.4196760079999997</v>
          </cell>
        </row>
        <row r="155">
          <cell r="A155" t="str">
            <v>K_Che352</v>
          </cell>
          <cell r="B155" t="str">
            <v>1.1.6</v>
          </cell>
          <cell r="C155" t="str">
            <v>Проведение предпроектного обследования и разработка проектно-сметной документации по строительству ВЛ 35 кВ  ПС Саясан - ПС Ведено (Л-50) с переводом на номинальное напряжение в рамках программы модернизации и повышения надежности электросетевого комплекса Чеченской Республики на 2020-2024 годы</v>
          </cell>
          <cell r="D155" t="str">
            <v>K_Che352</v>
          </cell>
          <cell r="E155">
            <v>17.409996</v>
          </cell>
          <cell r="H155">
            <v>17.409996</v>
          </cell>
          <cell r="J155">
            <v>15.522147390000001</v>
          </cell>
          <cell r="K155">
            <v>10.00347251</v>
          </cell>
          <cell r="L155">
            <v>5.5186748799999998</v>
          </cell>
          <cell r="M155">
            <v>0</v>
          </cell>
          <cell r="N155">
            <v>0</v>
          </cell>
          <cell r="O155">
            <v>0</v>
          </cell>
          <cell r="P155">
            <v>0</v>
          </cell>
          <cell r="Q155">
            <v>5.5186748799999998</v>
          </cell>
          <cell r="R155">
            <v>8.8969959951794859</v>
          </cell>
          <cell r="S155">
            <v>0</v>
          </cell>
          <cell r="T155">
            <v>0</v>
          </cell>
          <cell r="U155">
            <v>0</v>
          </cell>
          <cell r="V155">
            <v>0</v>
          </cell>
          <cell r="W155">
            <v>8.8969959951794859</v>
          </cell>
          <cell r="X155">
            <v>8.8969959951794859</v>
          </cell>
          <cell r="Y155">
            <v>0</v>
          </cell>
          <cell r="Z155">
            <v>0</v>
          </cell>
          <cell r="AA155">
            <v>0</v>
          </cell>
          <cell r="AB155">
            <v>0</v>
          </cell>
          <cell r="AC155">
            <v>8.8969959951794859</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v>1</v>
          </cell>
          <cell r="BC155" t="str">
            <v/>
          </cell>
          <cell r="BD155" t="str">
            <v/>
          </cell>
          <cell r="BE155" t="str">
            <v/>
          </cell>
          <cell r="BF155" t="str">
            <v>1</v>
          </cell>
          <cell r="BG155">
            <v>10.00347251</v>
          </cell>
          <cell r="BH155">
            <v>0</v>
          </cell>
          <cell r="BI155">
            <v>0</v>
          </cell>
          <cell r="BJ155">
            <v>0</v>
          </cell>
          <cell r="BK155">
            <v>0</v>
          </cell>
          <cell r="BL155">
            <v>10.00347251</v>
          </cell>
          <cell r="BM155">
            <v>0</v>
          </cell>
          <cell r="BN155">
            <v>0</v>
          </cell>
          <cell r="BO155">
            <v>0</v>
          </cell>
          <cell r="BP155">
            <v>0</v>
          </cell>
          <cell r="BQ155">
            <v>0</v>
          </cell>
          <cell r="BR155">
            <v>0</v>
          </cell>
          <cell r="BS155">
            <v>10.00347251</v>
          </cell>
          <cell r="BT155">
            <v>0</v>
          </cell>
          <cell r="BU155">
            <v>0</v>
          </cell>
          <cell r="BV155">
            <v>0</v>
          </cell>
          <cell r="BW155">
            <v>0</v>
          </cell>
          <cell r="BX155">
            <v>10.00347251</v>
          </cell>
          <cell r="BY155">
            <v>0</v>
          </cell>
          <cell r="BZ155">
            <v>0</v>
          </cell>
          <cell r="CA155">
            <v>0</v>
          </cell>
          <cell r="CB155">
            <v>0</v>
          </cell>
          <cell r="CC155">
            <v>0</v>
          </cell>
          <cell r="CD155">
            <v>0</v>
          </cell>
          <cell r="CE155">
            <v>0</v>
          </cell>
          <cell r="CF155">
            <v>0</v>
          </cell>
          <cell r="CG155">
            <v>0</v>
          </cell>
          <cell r="CH155">
            <v>0</v>
          </cell>
          <cell r="CI155">
            <v>0</v>
          </cell>
          <cell r="CJ155">
            <v>0</v>
          </cell>
          <cell r="CK155">
            <v>10.00347251</v>
          </cell>
          <cell r="CL155">
            <v>0</v>
          </cell>
          <cell r="CM155">
            <v>0</v>
          </cell>
          <cell r="CN155">
            <v>0</v>
          </cell>
          <cell r="CO155">
            <v>0</v>
          </cell>
          <cell r="CP155">
            <v>10.00347251</v>
          </cell>
          <cell r="CQ155" t="str">
            <v/>
          </cell>
          <cell r="CR155" t="str">
            <v/>
          </cell>
          <cell r="CS155" t="str">
            <v/>
          </cell>
          <cell r="CT155" t="str">
            <v/>
          </cell>
          <cell r="CU155">
            <v>0</v>
          </cell>
          <cell r="CX155">
            <v>14.508330000000001</v>
          </cell>
          <cell r="CY155">
            <v>14.508330000000001</v>
          </cell>
          <cell r="CZ155">
            <v>0</v>
          </cell>
          <cell r="DA155">
            <v>0</v>
          </cell>
          <cell r="DB155">
            <v>0</v>
          </cell>
          <cell r="DE155">
            <v>14.508330000000001</v>
          </cell>
          <cell r="DG155">
            <v>8.2711444000000007</v>
          </cell>
          <cell r="DH155">
            <v>5.0127870600000008</v>
          </cell>
          <cell r="DI155">
            <v>3.2583573399999999</v>
          </cell>
          <cell r="DJ155">
            <v>3.2583573399999999</v>
          </cell>
          <cell r="DK155">
            <v>0</v>
          </cell>
          <cell r="DL155">
            <v>0</v>
          </cell>
          <cell r="DM155">
            <v>0</v>
          </cell>
          <cell r="DN155">
            <v>0</v>
          </cell>
          <cell r="DS155">
            <v>0</v>
          </cell>
          <cell r="DT155">
            <v>0</v>
          </cell>
          <cell r="DU155">
            <v>0</v>
          </cell>
          <cell r="DV155">
            <v>0</v>
          </cell>
          <cell r="DW155">
            <v>0</v>
          </cell>
          <cell r="DX155" t="str">
            <v/>
          </cell>
          <cell r="DY155">
            <v>2</v>
          </cell>
          <cell r="DZ155" t="str">
            <v/>
          </cell>
          <cell r="EA155" t="str">
            <v/>
          </cell>
          <cell r="EB155" t="str">
            <v>2</v>
          </cell>
          <cell r="EC155">
            <v>5.01278706</v>
          </cell>
          <cell r="ED155">
            <v>5.01278706</v>
          </cell>
          <cell r="EE155">
            <v>0</v>
          </cell>
          <cell r="EF155">
            <v>0</v>
          </cell>
          <cell r="EG155">
            <v>0</v>
          </cell>
          <cell r="EH155">
            <v>0</v>
          </cell>
          <cell r="EI155">
            <v>0</v>
          </cell>
          <cell r="EJ155">
            <v>0</v>
          </cell>
          <cell r="EK155">
            <v>0</v>
          </cell>
          <cell r="EL155">
            <v>0</v>
          </cell>
          <cell r="EM155">
            <v>5.01278706</v>
          </cell>
          <cell r="EN155">
            <v>5.01278706</v>
          </cell>
          <cell r="EO155">
            <v>0</v>
          </cell>
          <cell r="EP155">
            <v>0</v>
          </cell>
          <cell r="EQ155">
            <v>0</v>
          </cell>
          <cell r="ER155">
            <v>5.01278706</v>
          </cell>
          <cell r="ES155">
            <v>0</v>
          </cell>
          <cell r="ET155">
            <v>0</v>
          </cell>
          <cell r="EU155">
            <v>0</v>
          </cell>
          <cell r="EV155">
            <v>0</v>
          </cell>
          <cell r="EW155">
            <v>0</v>
          </cell>
          <cell r="EX155">
            <v>0</v>
          </cell>
          <cell r="EY155">
            <v>0</v>
          </cell>
          <cell r="EZ155">
            <v>0</v>
          </cell>
          <cell r="FA155">
            <v>0</v>
          </cell>
          <cell r="FB155">
            <v>5.01278706</v>
          </cell>
          <cell r="FC155">
            <v>5.01278706</v>
          </cell>
          <cell r="FD155">
            <v>0</v>
          </cell>
          <cell r="FE155">
            <v>0</v>
          </cell>
          <cell r="FF155">
            <v>0</v>
          </cell>
          <cell r="FG155" t="str">
            <v/>
          </cell>
          <cell r="FH155" t="str">
            <v/>
          </cell>
          <cell r="FI155" t="str">
            <v/>
          </cell>
          <cell r="FJ155" t="str">
            <v/>
          </cell>
          <cell r="FK155">
            <v>0</v>
          </cell>
          <cell r="FN155">
            <v>14.508330000000001</v>
          </cell>
          <cell r="FO155">
            <v>0</v>
          </cell>
          <cell r="FP155">
            <v>0</v>
          </cell>
          <cell r="FQ155">
            <v>0</v>
          </cell>
          <cell r="FR155">
            <v>0</v>
          </cell>
          <cell r="FS155">
            <v>0</v>
          </cell>
          <cell r="FT155">
            <v>0</v>
          </cell>
          <cell r="FU155">
            <v>0</v>
          </cell>
          <cell r="FV155">
            <v>1</v>
          </cell>
          <cell r="FW155">
            <v>0</v>
          </cell>
          <cell r="FX155">
            <v>1</v>
          </cell>
          <cell r="FZ155">
            <v>0</v>
          </cell>
          <cell r="GA155">
            <v>0</v>
          </cell>
          <cell r="GB155">
            <v>0</v>
          </cell>
          <cell r="GC155">
            <v>0</v>
          </cell>
          <cell r="GD155">
            <v>0</v>
          </cell>
          <cell r="GE155">
            <v>0</v>
          </cell>
          <cell r="GF155">
            <v>0</v>
          </cell>
          <cell r="GG155">
            <v>0</v>
          </cell>
          <cell r="GH155">
            <v>0</v>
          </cell>
          <cell r="GI155">
            <v>0</v>
          </cell>
          <cell r="GJ155">
            <v>0</v>
          </cell>
          <cell r="GK155">
            <v>0</v>
          </cell>
          <cell r="GL155">
            <v>0</v>
          </cell>
          <cell r="GM155">
            <v>0</v>
          </cell>
          <cell r="GN155">
            <v>0</v>
          </cell>
          <cell r="GO155">
            <v>0</v>
          </cell>
          <cell r="GP155">
            <v>0</v>
          </cell>
          <cell r="GQ155">
            <v>0</v>
          </cell>
          <cell r="GR155">
            <v>0</v>
          </cell>
          <cell r="GS155">
            <v>0</v>
          </cell>
          <cell r="GT155">
            <v>0</v>
          </cell>
          <cell r="GU155">
            <v>0</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0</v>
          </cell>
          <cell r="ID155">
            <v>0</v>
          </cell>
          <cell r="IE155">
            <v>0</v>
          </cell>
          <cell r="IF155">
            <v>0</v>
          </cell>
          <cell r="IG155">
            <v>0</v>
          </cell>
          <cell r="IH155">
            <v>0</v>
          </cell>
          <cell r="II155">
            <v>0</v>
          </cell>
          <cell r="IJ155">
            <v>0</v>
          </cell>
          <cell r="IK155">
            <v>0</v>
          </cell>
          <cell r="IL155">
            <v>0</v>
          </cell>
          <cell r="IM155">
            <v>0</v>
          </cell>
          <cell r="IN155">
            <v>0</v>
          </cell>
          <cell r="IO155">
            <v>0</v>
          </cell>
          <cell r="IP155">
            <v>0</v>
          </cell>
          <cell r="IQ155">
            <v>0</v>
          </cell>
          <cell r="IR155">
            <v>0</v>
          </cell>
          <cell r="IS155">
            <v>0</v>
          </cell>
          <cell r="IT155">
            <v>0</v>
          </cell>
          <cell r="IU155">
            <v>0</v>
          </cell>
          <cell r="IV155">
            <v>0</v>
          </cell>
          <cell r="IW155">
            <v>0</v>
          </cell>
          <cell r="IX155">
            <v>0</v>
          </cell>
          <cell r="IY155">
            <v>0</v>
          </cell>
          <cell r="IZ155">
            <v>0</v>
          </cell>
          <cell r="JA155">
            <v>0</v>
          </cell>
          <cell r="JB155">
            <v>0</v>
          </cell>
          <cell r="JC155">
            <v>0</v>
          </cell>
          <cell r="JD155">
            <v>0</v>
          </cell>
          <cell r="JE155">
            <v>0</v>
          </cell>
          <cell r="JF155">
            <v>0</v>
          </cell>
          <cell r="JG155">
            <v>0</v>
          </cell>
          <cell r="JH155">
            <v>0</v>
          </cell>
          <cell r="JI155">
            <v>0</v>
          </cell>
          <cell r="JJ155">
            <v>0</v>
          </cell>
          <cell r="JK155">
            <v>0</v>
          </cell>
          <cell r="JL155">
            <v>0</v>
          </cell>
          <cell r="JM155">
            <v>0</v>
          </cell>
          <cell r="JN155">
            <v>0</v>
          </cell>
          <cell r="JO155">
            <v>0</v>
          </cell>
          <cell r="JP155">
            <v>0</v>
          </cell>
          <cell r="JQ155">
            <v>0</v>
          </cell>
          <cell r="JR155">
            <v>0</v>
          </cell>
          <cell r="JS155">
            <v>0</v>
          </cell>
          <cell r="JT155">
            <v>0</v>
          </cell>
          <cell r="JU155">
            <v>0</v>
          </cell>
          <cell r="JV155">
            <v>0</v>
          </cell>
          <cell r="JW155">
            <v>0</v>
          </cell>
          <cell r="JX155">
            <v>0</v>
          </cell>
          <cell r="JY155">
            <v>0</v>
          </cell>
          <cell r="JZ155">
            <v>0</v>
          </cell>
          <cell r="KA155">
            <v>0</v>
          </cell>
          <cell r="KB155">
            <v>0</v>
          </cell>
          <cell r="KC155">
            <v>0</v>
          </cell>
          <cell r="KD155">
            <v>0</v>
          </cell>
          <cell r="KE155">
            <v>0</v>
          </cell>
          <cell r="KF155">
            <v>0</v>
          </cell>
          <cell r="KG155">
            <v>0</v>
          </cell>
          <cell r="KH155">
            <v>0</v>
          </cell>
          <cell r="KI155">
            <v>0</v>
          </cell>
          <cell r="KJ155">
            <v>0</v>
          </cell>
          <cell r="KK155">
            <v>0</v>
          </cell>
          <cell r="KL155">
            <v>0</v>
          </cell>
          <cell r="KM155">
            <v>0</v>
          </cell>
          <cell r="KN155">
            <v>0</v>
          </cell>
          <cell r="KO155">
            <v>0</v>
          </cell>
          <cell r="KP155">
            <v>0</v>
          </cell>
          <cell r="KQ155">
            <v>0</v>
          </cell>
          <cell r="KR155">
            <v>0</v>
          </cell>
          <cell r="KS155">
            <v>0</v>
          </cell>
          <cell r="KT155">
            <v>0</v>
          </cell>
          <cell r="KU155">
            <v>0</v>
          </cell>
          <cell r="KV155">
            <v>0</v>
          </cell>
          <cell r="KW155">
            <v>0</v>
          </cell>
          <cell r="KX155">
            <v>0</v>
          </cell>
          <cell r="KY155">
            <v>0</v>
          </cell>
          <cell r="KZ155">
            <v>0</v>
          </cell>
          <cell r="LA155">
            <v>0</v>
          </cell>
          <cell r="LB155">
            <v>0</v>
          </cell>
          <cell r="LC155">
            <v>0</v>
          </cell>
          <cell r="LD155">
            <v>0</v>
          </cell>
          <cell r="LE155">
            <v>0</v>
          </cell>
          <cell r="LF155">
            <v>0</v>
          </cell>
          <cell r="LG155">
            <v>0</v>
          </cell>
          <cell r="LH155">
            <v>0</v>
          </cell>
          <cell r="LI155">
            <v>0</v>
          </cell>
          <cell r="LJ155">
            <v>0</v>
          </cell>
          <cell r="LK155">
            <v>0</v>
          </cell>
          <cell r="LL155">
            <v>0</v>
          </cell>
          <cell r="LQ155">
            <v>0</v>
          </cell>
          <cell r="LR155">
            <v>0</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v>2020</v>
          </cell>
          <cell r="OM155">
            <v>2022</v>
          </cell>
          <cell r="ON155">
            <v>2023</v>
          </cell>
          <cell r="OO155">
            <v>2023</v>
          </cell>
          <cell r="OP155" t="str">
            <v>п</v>
          </cell>
          <cell r="OR155" t="str">
            <v>нд</v>
          </cell>
          <cell r="OT155">
            <v>17.409996</v>
          </cell>
        </row>
        <row r="156">
          <cell r="A156" t="str">
            <v>K_Che353</v>
          </cell>
          <cell r="B156" t="str">
            <v>1.1.6</v>
          </cell>
          <cell r="C156" t="str">
            <v>Проведение предпроектного обследования и разработка проектно-сметной документации по реконструкции распредсетей ВЛ и ТП 10-6/0,4кВ в рамках программы модернизации и повышения надежности электросетевого комплекса Чеченской Республики на 2020-2024 годы</v>
          </cell>
          <cell r="D156" t="str">
            <v>K_Che353</v>
          </cell>
          <cell r="E156">
            <v>931.8405719939999</v>
          </cell>
          <cell r="H156">
            <v>931.84057197999994</v>
          </cell>
          <cell r="J156">
            <v>671.74241508399996</v>
          </cell>
          <cell r="K156">
            <v>464.89176790399989</v>
          </cell>
          <cell r="L156">
            <v>206.85064718000001</v>
          </cell>
          <cell r="M156">
            <v>0</v>
          </cell>
          <cell r="N156">
            <v>0</v>
          </cell>
          <cell r="O156">
            <v>0</v>
          </cell>
          <cell r="P156">
            <v>0</v>
          </cell>
          <cell r="Q156">
            <v>206.85064718000001</v>
          </cell>
          <cell r="R156">
            <v>283.44063350942827</v>
          </cell>
          <cell r="S156">
            <v>0</v>
          </cell>
          <cell r="T156">
            <v>0</v>
          </cell>
          <cell r="U156">
            <v>0</v>
          </cell>
          <cell r="V156">
            <v>0</v>
          </cell>
          <cell r="W156">
            <v>283.44063350942827</v>
          </cell>
          <cell r="X156">
            <v>283.44063350942827</v>
          </cell>
          <cell r="Y156">
            <v>0</v>
          </cell>
          <cell r="Z156">
            <v>0</v>
          </cell>
          <cell r="AA156">
            <v>0</v>
          </cell>
          <cell r="AB156">
            <v>0</v>
          </cell>
          <cell r="AC156">
            <v>283.44063350942827</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v>1</v>
          </cell>
          <cell r="BC156" t="str">
            <v/>
          </cell>
          <cell r="BD156" t="str">
            <v/>
          </cell>
          <cell r="BE156" t="str">
            <v/>
          </cell>
          <cell r="BF156" t="str">
            <v>1</v>
          </cell>
          <cell r="BG156">
            <v>464.89176788999993</v>
          </cell>
          <cell r="BH156">
            <v>0</v>
          </cell>
          <cell r="BI156">
            <v>0</v>
          </cell>
          <cell r="BJ156">
            <v>0</v>
          </cell>
          <cell r="BK156">
            <v>0</v>
          </cell>
          <cell r="BL156">
            <v>464.89176788999993</v>
          </cell>
          <cell r="BM156">
            <v>464.89176788999993</v>
          </cell>
          <cell r="BN156">
            <v>0</v>
          </cell>
          <cell r="BO156">
            <v>0</v>
          </cell>
          <cell r="BP156">
            <v>0</v>
          </cell>
          <cell r="BQ156">
            <v>0</v>
          </cell>
          <cell r="BR156">
            <v>464.89176788999993</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776.53381000000002</v>
          </cell>
          <cell r="CY156">
            <v>776.53381000000002</v>
          </cell>
          <cell r="CZ156">
            <v>0</v>
          </cell>
          <cell r="DA156">
            <v>0</v>
          </cell>
          <cell r="DB156">
            <v>0</v>
          </cell>
          <cell r="DE156">
            <v>776.53380999000001</v>
          </cell>
          <cell r="DG156">
            <v>282.37818516999999</v>
          </cell>
          <cell r="DH156">
            <v>1.0000007932831068E-8</v>
          </cell>
          <cell r="DI156">
            <v>282.37818515999999</v>
          </cell>
          <cell r="DJ156">
            <v>282.37818515999999</v>
          </cell>
          <cell r="DK156">
            <v>0</v>
          </cell>
          <cell r="DL156">
            <v>0</v>
          </cell>
          <cell r="DM156">
            <v>0</v>
          </cell>
          <cell r="DN156">
            <v>0</v>
          </cell>
          <cell r="DS156">
            <v>0</v>
          </cell>
          <cell r="DT156">
            <v>0</v>
          </cell>
          <cell r="DU156">
            <v>0</v>
          </cell>
          <cell r="DV156">
            <v>0</v>
          </cell>
          <cell r="DW156">
            <v>0</v>
          </cell>
          <cell r="DX156" t="str">
            <v/>
          </cell>
          <cell r="DY156">
            <v>2</v>
          </cell>
          <cell r="DZ156" t="str">
            <v/>
          </cell>
          <cell r="EA156" t="str">
            <v/>
          </cell>
          <cell r="EB156" t="str">
            <v>2</v>
          </cell>
          <cell r="EC156">
            <v>0</v>
          </cell>
          <cell r="ED156">
            <v>0</v>
          </cell>
          <cell r="EE156">
            <v>0</v>
          </cell>
          <cell r="EF156">
            <v>0</v>
          </cell>
          <cell r="EG156">
            <v>0</v>
          </cell>
          <cell r="EH156">
            <v>0</v>
          </cell>
          <cell r="EI156">
            <v>0</v>
          </cell>
          <cell r="EJ156">
            <v>0</v>
          </cell>
          <cell r="EK156">
            <v>0</v>
          </cell>
          <cell r="EL156">
            <v>0</v>
          </cell>
          <cell r="EM156">
            <v>0</v>
          </cell>
          <cell r="EN156">
            <v>0</v>
          </cell>
          <cell r="EO156">
            <v>0</v>
          </cell>
          <cell r="EP156">
            <v>0</v>
          </cell>
          <cell r="EQ156">
            <v>0</v>
          </cell>
          <cell r="ER156">
            <v>0</v>
          </cell>
          <cell r="ES156">
            <v>0</v>
          </cell>
          <cell r="ET156">
            <v>0</v>
          </cell>
          <cell r="EU156">
            <v>0</v>
          </cell>
          <cell r="EV156">
            <v>0</v>
          </cell>
          <cell r="EW156">
            <v>0</v>
          </cell>
          <cell r="EX156">
            <v>0</v>
          </cell>
          <cell r="EY156">
            <v>0</v>
          </cell>
          <cell r="EZ156">
            <v>0</v>
          </cell>
          <cell r="FA156">
            <v>0</v>
          </cell>
          <cell r="FB156">
            <v>0</v>
          </cell>
          <cell r="FC156">
            <v>0</v>
          </cell>
          <cell r="FD156">
            <v>0</v>
          </cell>
          <cell r="FE156">
            <v>0</v>
          </cell>
          <cell r="FF156">
            <v>0</v>
          </cell>
          <cell r="FG156" t="str">
            <v/>
          </cell>
          <cell r="FH156" t="str">
            <v/>
          </cell>
          <cell r="FI156" t="str">
            <v/>
          </cell>
          <cell r="FJ156" t="str">
            <v/>
          </cell>
          <cell r="FK156">
            <v>0</v>
          </cell>
          <cell r="FN156">
            <v>776.53381000000002</v>
          </cell>
          <cell r="FO156">
            <v>0</v>
          </cell>
          <cell r="FP156">
            <v>0</v>
          </cell>
          <cell r="FQ156">
            <v>0</v>
          </cell>
          <cell r="FR156">
            <v>0</v>
          </cell>
          <cell r="FS156">
            <v>0</v>
          </cell>
          <cell r="FT156">
            <v>0</v>
          </cell>
          <cell r="FU156">
            <v>0</v>
          </cell>
          <cell r="FV156">
            <v>1</v>
          </cell>
          <cell r="FW156">
            <v>0</v>
          </cell>
          <cell r="FX156">
            <v>1</v>
          </cell>
          <cell r="FZ156">
            <v>0</v>
          </cell>
          <cell r="GA156">
            <v>0</v>
          </cell>
          <cell r="GB156">
            <v>0</v>
          </cell>
          <cell r="GC156">
            <v>0</v>
          </cell>
          <cell r="GD156">
            <v>0</v>
          </cell>
          <cell r="GE156">
            <v>0</v>
          </cell>
          <cell r="GF156">
            <v>0</v>
          </cell>
          <cell r="GG156">
            <v>0</v>
          </cell>
          <cell r="GH156">
            <v>0</v>
          </cell>
          <cell r="GI156">
            <v>0</v>
          </cell>
          <cell r="GJ156">
            <v>0</v>
          </cell>
          <cell r="GK156">
            <v>0</v>
          </cell>
          <cell r="GL156">
            <v>0</v>
          </cell>
          <cell r="GM156">
            <v>0</v>
          </cell>
          <cell r="GN156">
            <v>0</v>
          </cell>
          <cell r="GO156">
            <v>0</v>
          </cell>
          <cell r="GP156">
            <v>0</v>
          </cell>
          <cell r="GQ156">
            <v>0</v>
          </cell>
          <cell r="GR156">
            <v>0</v>
          </cell>
          <cell r="GS156">
            <v>0</v>
          </cell>
          <cell r="GT156">
            <v>0</v>
          </cell>
          <cell r="GU156">
            <v>0</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0</v>
          </cell>
          <cell r="ID156">
            <v>0</v>
          </cell>
          <cell r="IE156">
            <v>0</v>
          </cell>
          <cell r="IF156">
            <v>0</v>
          </cell>
          <cell r="IG156">
            <v>0</v>
          </cell>
          <cell r="IH156">
            <v>0</v>
          </cell>
          <cell r="II156">
            <v>0</v>
          </cell>
          <cell r="IJ156">
            <v>0</v>
          </cell>
          <cell r="IK156">
            <v>0</v>
          </cell>
          <cell r="IL156">
            <v>0</v>
          </cell>
          <cell r="IM156">
            <v>0</v>
          </cell>
          <cell r="IN156">
            <v>0</v>
          </cell>
          <cell r="IO156">
            <v>0</v>
          </cell>
          <cell r="IP156">
            <v>0</v>
          </cell>
          <cell r="IQ156">
            <v>0</v>
          </cell>
          <cell r="IR156">
            <v>0</v>
          </cell>
          <cell r="IS156">
            <v>0</v>
          </cell>
          <cell r="IT156">
            <v>0</v>
          </cell>
          <cell r="IU156">
            <v>0</v>
          </cell>
          <cell r="IV156">
            <v>0</v>
          </cell>
          <cell r="IW156">
            <v>0</v>
          </cell>
          <cell r="IX156">
            <v>0</v>
          </cell>
          <cell r="IY156">
            <v>0</v>
          </cell>
          <cell r="IZ156">
            <v>0</v>
          </cell>
          <cell r="JA156">
            <v>0</v>
          </cell>
          <cell r="JB156">
            <v>0</v>
          </cell>
          <cell r="JC156">
            <v>0</v>
          </cell>
          <cell r="JD156">
            <v>0</v>
          </cell>
          <cell r="JE156">
            <v>0</v>
          </cell>
          <cell r="JF156">
            <v>0</v>
          </cell>
          <cell r="JG156">
            <v>0</v>
          </cell>
          <cell r="JH156">
            <v>0</v>
          </cell>
          <cell r="JI156">
            <v>0</v>
          </cell>
          <cell r="JJ156">
            <v>0</v>
          </cell>
          <cell r="JK156">
            <v>0</v>
          </cell>
          <cell r="JL156">
            <v>0</v>
          </cell>
          <cell r="JM156">
            <v>0</v>
          </cell>
          <cell r="JN156">
            <v>0</v>
          </cell>
          <cell r="JO156">
            <v>0</v>
          </cell>
          <cell r="JP156">
            <v>0</v>
          </cell>
          <cell r="JQ156">
            <v>0</v>
          </cell>
          <cell r="JR156">
            <v>0</v>
          </cell>
          <cell r="JS156">
            <v>0</v>
          </cell>
          <cell r="JT156">
            <v>0</v>
          </cell>
          <cell r="JU156">
            <v>0</v>
          </cell>
          <cell r="JV156">
            <v>0</v>
          </cell>
          <cell r="JW156">
            <v>0</v>
          </cell>
          <cell r="JX156">
            <v>0</v>
          </cell>
          <cell r="JY156">
            <v>0</v>
          </cell>
          <cell r="JZ156">
            <v>0</v>
          </cell>
          <cell r="KA156">
            <v>0</v>
          </cell>
          <cell r="KB156">
            <v>0</v>
          </cell>
          <cell r="KC156">
            <v>0</v>
          </cell>
          <cell r="KD156">
            <v>0</v>
          </cell>
          <cell r="KE156">
            <v>0</v>
          </cell>
          <cell r="KF156">
            <v>0</v>
          </cell>
          <cell r="KG156">
            <v>0</v>
          </cell>
          <cell r="KH156">
            <v>0</v>
          </cell>
          <cell r="KI156">
            <v>0</v>
          </cell>
          <cell r="KJ156">
            <v>0</v>
          </cell>
          <cell r="KK156">
            <v>0</v>
          </cell>
          <cell r="KL156">
            <v>0</v>
          </cell>
          <cell r="KM156">
            <v>0</v>
          </cell>
          <cell r="KN156">
            <v>0</v>
          </cell>
          <cell r="KO156">
            <v>0</v>
          </cell>
          <cell r="KP156">
            <v>0</v>
          </cell>
          <cell r="KQ156">
            <v>0</v>
          </cell>
          <cell r="KR156">
            <v>0</v>
          </cell>
          <cell r="KS156">
            <v>0</v>
          </cell>
          <cell r="KT156">
            <v>0</v>
          </cell>
          <cell r="KU156">
            <v>0</v>
          </cell>
          <cell r="KV156">
            <v>0</v>
          </cell>
          <cell r="KW156">
            <v>0</v>
          </cell>
          <cell r="KX156">
            <v>0</v>
          </cell>
          <cell r="KY156">
            <v>0</v>
          </cell>
          <cell r="KZ156">
            <v>0</v>
          </cell>
          <cell r="LA156">
            <v>0</v>
          </cell>
          <cell r="LB156">
            <v>0</v>
          </cell>
          <cell r="LC156">
            <v>0</v>
          </cell>
          <cell r="LD156">
            <v>0</v>
          </cell>
          <cell r="LE156">
            <v>0</v>
          </cell>
          <cell r="LF156">
            <v>0</v>
          </cell>
          <cell r="LG156">
            <v>0</v>
          </cell>
          <cell r="LH156">
            <v>0</v>
          </cell>
          <cell r="LI156">
            <v>0</v>
          </cell>
          <cell r="LJ156">
            <v>0</v>
          </cell>
          <cell r="LK156">
            <v>0</v>
          </cell>
          <cell r="LL156">
            <v>0</v>
          </cell>
          <cell r="LQ156">
            <v>0</v>
          </cell>
          <cell r="LR156">
            <v>0</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v>2020</v>
          </cell>
          <cell r="OM156">
            <v>2022</v>
          </cell>
          <cell r="ON156">
            <v>2023</v>
          </cell>
          <cell r="OO156">
            <v>2023</v>
          </cell>
          <cell r="OP156" t="str">
            <v>п</v>
          </cell>
          <cell r="OR156" t="str">
            <v>нд</v>
          </cell>
          <cell r="OT156">
            <v>931.8405719939999</v>
          </cell>
        </row>
        <row r="157">
          <cell r="A157" t="str">
            <v>M_Che433</v>
          </cell>
          <cell r="B157" t="str">
            <v>1.1.6</v>
          </cell>
          <cell r="C157" t="str">
            <v>Разработка проектно-сметной документации по реконструкции ВЛ 110 кВ Самашки - ГРП-110 (Л-103) с подвеской ВОЛС в рамках программы модернизации и повышения надежности электросетевого комплекса Чеченской Республики</v>
          </cell>
          <cell r="D157" t="str">
            <v>M_Che433</v>
          </cell>
          <cell r="E157">
            <v>21.500000007600001</v>
          </cell>
          <cell r="H157">
            <v>21.500004000000001</v>
          </cell>
          <cell r="J157">
            <v>21.500000007600001</v>
          </cell>
          <cell r="K157">
            <v>21.500000007600001</v>
          </cell>
          <cell r="L157">
            <v>0</v>
          </cell>
          <cell r="M157">
            <v>0</v>
          </cell>
          <cell r="N157">
            <v>0</v>
          </cell>
          <cell r="O157">
            <v>0</v>
          </cell>
          <cell r="P157">
            <v>0</v>
          </cell>
          <cell r="Q157">
            <v>0</v>
          </cell>
          <cell r="R157">
            <v>21.500000007600001</v>
          </cell>
          <cell r="S157">
            <v>0</v>
          </cell>
          <cell r="T157">
            <v>0</v>
          </cell>
          <cell r="U157">
            <v>0</v>
          </cell>
          <cell r="V157">
            <v>0</v>
          </cell>
          <cell r="W157">
            <v>21.500000007600001</v>
          </cell>
          <cell r="X157">
            <v>21.500000007600001</v>
          </cell>
          <cell r="Y157">
            <v>0</v>
          </cell>
          <cell r="Z157">
            <v>0</v>
          </cell>
          <cell r="AA157">
            <v>0</v>
          </cell>
          <cell r="AB157">
            <v>0</v>
          </cell>
          <cell r="AC157">
            <v>21.500000007600001</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v>1</v>
          </cell>
          <cell r="BC157" t="str">
            <v/>
          </cell>
          <cell r="BD157" t="str">
            <v/>
          </cell>
          <cell r="BE157" t="str">
            <v/>
          </cell>
          <cell r="BF157" t="str">
            <v>1</v>
          </cell>
          <cell r="BG157">
            <v>21.500004000000001</v>
          </cell>
          <cell r="BH157">
            <v>0</v>
          </cell>
          <cell r="BI157">
            <v>0</v>
          </cell>
          <cell r="BJ157">
            <v>0</v>
          </cell>
          <cell r="BK157">
            <v>0</v>
          </cell>
          <cell r="BL157">
            <v>21.500004000000001</v>
          </cell>
          <cell r="BM157">
            <v>0</v>
          </cell>
          <cell r="BN157">
            <v>0</v>
          </cell>
          <cell r="BO157">
            <v>0</v>
          </cell>
          <cell r="BP157">
            <v>0</v>
          </cell>
          <cell r="BQ157">
            <v>0</v>
          </cell>
          <cell r="BR157">
            <v>0</v>
          </cell>
          <cell r="BS157">
            <v>21.500004000000001</v>
          </cell>
          <cell r="BT157">
            <v>0</v>
          </cell>
          <cell r="BU157">
            <v>0</v>
          </cell>
          <cell r="BV157">
            <v>0</v>
          </cell>
          <cell r="BW157">
            <v>0</v>
          </cell>
          <cell r="BX157">
            <v>21.500004000000001</v>
          </cell>
          <cell r="BY157">
            <v>0</v>
          </cell>
          <cell r="BZ157">
            <v>0</v>
          </cell>
          <cell r="CA157">
            <v>0</v>
          </cell>
          <cell r="CB157">
            <v>0</v>
          </cell>
          <cell r="CC157">
            <v>0</v>
          </cell>
          <cell r="CD157">
            <v>0</v>
          </cell>
          <cell r="CE157">
            <v>0</v>
          </cell>
          <cell r="CF157">
            <v>0</v>
          </cell>
          <cell r="CG157">
            <v>0</v>
          </cell>
          <cell r="CH157">
            <v>0</v>
          </cell>
          <cell r="CI157">
            <v>0</v>
          </cell>
          <cell r="CJ157">
            <v>0</v>
          </cell>
          <cell r="CK157">
            <v>21.500004000000001</v>
          </cell>
          <cell r="CL157">
            <v>0</v>
          </cell>
          <cell r="CM157">
            <v>0</v>
          </cell>
          <cell r="CN157">
            <v>0</v>
          </cell>
          <cell r="CO157">
            <v>0</v>
          </cell>
          <cell r="CP157">
            <v>21.500004000000001</v>
          </cell>
          <cell r="CQ157" t="str">
            <v/>
          </cell>
          <cell r="CR157" t="str">
            <v/>
          </cell>
          <cell r="CS157" t="str">
            <v/>
          </cell>
          <cell r="CT157" t="str">
            <v/>
          </cell>
          <cell r="CU157">
            <v>0</v>
          </cell>
          <cell r="CX157">
            <v>17.916666673000002</v>
          </cell>
          <cell r="CY157">
            <v>17.916666673000002</v>
          </cell>
          <cell r="CZ157">
            <v>0</v>
          </cell>
          <cell r="DA157">
            <v>0</v>
          </cell>
          <cell r="DB157">
            <v>0</v>
          </cell>
          <cell r="DE157">
            <v>17.91667</v>
          </cell>
          <cell r="DG157">
            <v>17.916666673000002</v>
          </cell>
          <cell r="DH157">
            <v>8.5771092930000012</v>
          </cell>
          <cell r="DI157">
            <v>9.3395573800000005</v>
          </cell>
          <cell r="DJ157">
            <v>9.3395573800000005</v>
          </cell>
          <cell r="DK157">
            <v>0</v>
          </cell>
          <cell r="DL157">
            <v>0</v>
          </cell>
          <cell r="DM157">
            <v>0</v>
          </cell>
          <cell r="DN157">
            <v>0</v>
          </cell>
          <cell r="DS157">
            <v>0</v>
          </cell>
          <cell r="DT157">
            <v>0</v>
          </cell>
          <cell r="DU157">
            <v>0</v>
          </cell>
          <cell r="DV157">
            <v>0</v>
          </cell>
          <cell r="DW157">
            <v>0</v>
          </cell>
          <cell r="DX157" t="str">
            <v/>
          </cell>
          <cell r="DY157">
            <v>2</v>
          </cell>
          <cell r="DZ157" t="str">
            <v/>
          </cell>
          <cell r="EA157" t="str">
            <v/>
          </cell>
          <cell r="EB157" t="str">
            <v>2</v>
          </cell>
          <cell r="EC157">
            <v>8.5771126199999994</v>
          </cell>
          <cell r="ED157">
            <v>8.5771126199999994</v>
          </cell>
          <cell r="EE157">
            <v>0</v>
          </cell>
          <cell r="EF157">
            <v>0</v>
          </cell>
          <cell r="EG157">
            <v>0</v>
          </cell>
          <cell r="EH157">
            <v>0</v>
          </cell>
          <cell r="EI157">
            <v>0</v>
          </cell>
          <cell r="EJ157">
            <v>0</v>
          </cell>
          <cell r="EK157">
            <v>0</v>
          </cell>
          <cell r="EL157">
            <v>0</v>
          </cell>
          <cell r="EM157">
            <v>8.5771126199999994</v>
          </cell>
          <cell r="EN157">
            <v>8.5771126199999994</v>
          </cell>
          <cell r="EO157">
            <v>0</v>
          </cell>
          <cell r="EP157">
            <v>0</v>
          </cell>
          <cell r="EQ157">
            <v>0</v>
          </cell>
          <cell r="ER157">
            <v>8.5771126199999994</v>
          </cell>
          <cell r="ES157">
            <v>0</v>
          </cell>
          <cell r="ET157">
            <v>0</v>
          </cell>
          <cell r="EU157">
            <v>0</v>
          </cell>
          <cell r="EV157">
            <v>0</v>
          </cell>
          <cell r="EW157">
            <v>0</v>
          </cell>
          <cell r="EX157">
            <v>0</v>
          </cell>
          <cell r="EY157">
            <v>0</v>
          </cell>
          <cell r="EZ157">
            <v>0</v>
          </cell>
          <cell r="FA157">
            <v>0</v>
          </cell>
          <cell r="FB157">
            <v>8.5771126199999994</v>
          </cell>
          <cell r="FC157">
            <v>8.5771126199999994</v>
          </cell>
          <cell r="FD157">
            <v>0</v>
          </cell>
          <cell r="FE157">
            <v>0</v>
          </cell>
          <cell r="FF157">
            <v>0</v>
          </cell>
          <cell r="FG157" t="str">
            <v/>
          </cell>
          <cell r="FH157" t="str">
            <v/>
          </cell>
          <cell r="FI157" t="str">
            <v/>
          </cell>
          <cell r="FJ157" t="str">
            <v/>
          </cell>
          <cell r="FK157">
            <v>0</v>
          </cell>
          <cell r="FN157">
            <v>17.916666673000002</v>
          </cell>
          <cell r="FO157">
            <v>0</v>
          </cell>
          <cell r="FP157">
            <v>0</v>
          </cell>
          <cell r="FQ157">
            <v>0</v>
          </cell>
          <cell r="FR157">
            <v>0</v>
          </cell>
          <cell r="FS157">
            <v>0</v>
          </cell>
          <cell r="FT157">
            <v>0</v>
          </cell>
          <cell r="FU157">
            <v>0</v>
          </cell>
          <cell r="FV157">
            <v>1</v>
          </cell>
          <cell r="FW157">
            <v>0</v>
          </cell>
          <cell r="FX157">
            <v>1</v>
          </cell>
          <cell r="FZ157">
            <v>0</v>
          </cell>
          <cell r="GA157">
            <v>0</v>
          </cell>
          <cell r="GB157">
            <v>0</v>
          </cell>
          <cell r="GC157">
            <v>0</v>
          </cell>
          <cell r="GD157">
            <v>0</v>
          </cell>
          <cell r="GE157">
            <v>0</v>
          </cell>
          <cell r="GF157">
            <v>0</v>
          </cell>
          <cell r="GG157">
            <v>0</v>
          </cell>
          <cell r="GH157">
            <v>0</v>
          </cell>
          <cell r="GI157">
            <v>0</v>
          </cell>
          <cell r="GJ157">
            <v>0</v>
          </cell>
          <cell r="GK157">
            <v>0</v>
          </cell>
          <cell r="GL157">
            <v>0</v>
          </cell>
          <cell r="GM157">
            <v>0</v>
          </cell>
          <cell r="GN157">
            <v>0</v>
          </cell>
          <cell r="GO157">
            <v>0</v>
          </cell>
          <cell r="GP157">
            <v>0</v>
          </cell>
          <cell r="GQ157">
            <v>0</v>
          </cell>
          <cell r="GR157">
            <v>0</v>
          </cell>
          <cell r="GS157">
            <v>0</v>
          </cell>
          <cell r="GT157">
            <v>0</v>
          </cell>
          <cell r="GU157">
            <v>0</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0</v>
          </cell>
          <cell r="ID157">
            <v>0</v>
          </cell>
          <cell r="IE157">
            <v>0</v>
          </cell>
          <cell r="IF157">
            <v>0</v>
          </cell>
          <cell r="IG157">
            <v>0</v>
          </cell>
          <cell r="IH157">
            <v>0</v>
          </cell>
          <cell r="II157">
            <v>0</v>
          </cell>
          <cell r="IJ157">
            <v>0</v>
          </cell>
          <cell r="IK157">
            <v>0</v>
          </cell>
          <cell r="IL157">
            <v>0</v>
          </cell>
          <cell r="IM157">
            <v>0</v>
          </cell>
          <cell r="IN157">
            <v>0</v>
          </cell>
          <cell r="IO157">
            <v>0</v>
          </cell>
          <cell r="IP157">
            <v>0</v>
          </cell>
          <cell r="IQ157">
            <v>0</v>
          </cell>
          <cell r="IR157">
            <v>0</v>
          </cell>
          <cell r="IS157">
            <v>0</v>
          </cell>
          <cell r="IT157">
            <v>0</v>
          </cell>
          <cell r="IU157">
            <v>0</v>
          </cell>
          <cell r="IV157">
            <v>0</v>
          </cell>
          <cell r="IW157">
            <v>0</v>
          </cell>
          <cell r="IX157">
            <v>0</v>
          </cell>
          <cell r="IY157">
            <v>0</v>
          </cell>
          <cell r="IZ157">
            <v>0</v>
          </cell>
          <cell r="JA157">
            <v>0</v>
          </cell>
          <cell r="JB157">
            <v>0</v>
          </cell>
          <cell r="JC157">
            <v>0</v>
          </cell>
          <cell r="JD157">
            <v>0</v>
          </cell>
          <cell r="JE157">
            <v>0</v>
          </cell>
          <cell r="JF157">
            <v>0</v>
          </cell>
          <cell r="JG157">
            <v>0</v>
          </cell>
          <cell r="JH157">
            <v>0</v>
          </cell>
          <cell r="JI157">
            <v>0</v>
          </cell>
          <cell r="JJ157">
            <v>0</v>
          </cell>
          <cell r="JK157">
            <v>0</v>
          </cell>
          <cell r="JL157">
            <v>0</v>
          </cell>
          <cell r="JM157">
            <v>0</v>
          </cell>
          <cell r="JN157">
            <v>0</v>
          </cell>
          <cell r="JO157">
            <v>0</v>
          </cell>
          <cell r="JP157">
            <v>0</v>
          </cell>
          <cell r="JQ157">
            <v>0</v>
          </cell>
          <cell r="JR157">
            <v>0</v>
          </cell>
          <cell r="JS157">
            <v>0</v>
          </cell>
          <cell r="JT157">
            <v>0</v>
          </cell>
          <cell r="JU157">
            <v>0</v>
          </cell>
          <cell r="JV157">
            <v>0</v>
          </cell>
          <cell r="JW157">
            <v>0</v>
          </cell>
          <cell r="JX157">
            <v>0</v>
          </cell>
          <cell r="JY157">
            <v>0</v>
          </cell>
          <cell r="JZ157">
            <v>0</v>
          </cell>
          <cell r="KA157">
            <v>0</v>
          </cell>
          <cell r="KB157">
            <v>0</v>
          </cell>
          <cell r="KC157">
            <v>0</v>
          </cell>
          <cell r="KD157">
            <v>0</v>
          </cell>
          <cell r="KE157">
            <v>0</v>
          </cell>
          <cell r="KF157">
            <v>0</v>
          </cell>
          <cell r="KG157">
            <v>0</v>
          </cell>
          <cell r="KH157">
            <v>0</v>
          </cell>
          <cell r="KI157">
            <v>0</v>
          </cell>
          <cell r="KJ157">
            <v>0</v>
          </cell>
          <cell r="KK157">
            <v>0</v>
          </cell>
          <cell r="KL157">
            <v>0</v>
          </cell>
          <cell r="KM157">
            <v>0</v>
          </cell>
          <cell r="KN157">
            <v>0</v>
          </cell>
          <cell r="KO157">
            <v>0</v>
          </cell>
          <cell r="KP157">
            <v>0</v>
          </cell>
          <cell r="KQ157">
            <v>0</v>
          </cell>
          <cell r="KR157">
            <v>0</v>
          </cell>
          <cell r="KS157">
            <v>0</v>
          </cell>
          <cell r="KT157">
            <v>0</v>
          </cell>
          <cell r="KU157">
            <v>0</v>
          </cell>
          <cell r="KV157">
            <v>0</v>
          </cell>
          <cell r="KW157">
            <v>0</v>
          </cell>
          <cell r="KX157">
            <v>0</v>
          </cell>
          <cell r="KY157">
            <v>0</v>
          </cell>
          <cell r="KZ157">
            <v>0</v>
          </cell>
          <cell r="LA157">
            <v>0</v>
          </cell>
          <cell r="LB157">
            <v>0</v>
          </cell>
          <cell r="LC157">
            <v>0</v>
          </cell>
          <cell r="LD157">
            <v>0</v>
          </cell>
          <cell r="LE157">
            <v>0</v>
          </cell>
          <cell r="LF157">
            <v>0</v>
          </cell>
          <cell r="LG157">
            <v>0</v>
          </cell>
          <cell r="LH157">
            <v>0</v>
          </cell>
          <cell r="LI157">
            <v>0</v>
          </cell>
          <cell r="LJ157">
            <v>0</v>
          </cell>
          <cell r="LK157">
            <v>0</v>
          </cell>
          <cell r="LL157">
            <v>0</v>
          </cell>
          <cell r="LQ157">
            <v>0</v>
          </cell>
          <cell r="LR157">
            <v>0</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v>2022</v>
          </cell>
          <cell r="OM157">
            <v>2022</v>
          </cell>
          <cell r="ON157">
            <v>2023</v>
          </cell>
          <cell r="OO157">
            <v>2023</v>
          </cell>
          <cell r="OP157" t="str">
            <v>п</v>
          </cell>
          <cell r="OR157" t="str">
            <v>нд</v>
          </cell>
          <cell r="OT157">
            <v>21.500000007600001</v>
          </cell>
        </row>
        <row r="158">
          <cell r="A158" t="str">
            <v>M_Che434</v>
          </cell>
          <cell r="B158" t="str">
            <v>1.1.6</v>
          </cell>
          <cell r="C158" t="str">
            <v>Разработка проектно-сметной документации по реконструкции ВЛ 110 кВ Плиево - Самашки (Л-102) 20 км от опоры № 115 по ПС 110 кВ Самашки с подвеской ВОЛС в рамках программы модернизации и повышения надежности электросетевого комплекса Чеченской Республики</v>
          </cell>
          <cell r="D158" t="str">
            <v>M_Che434</v>
          </cell>
          <cell r="E158">
            <v>15.299999999999999</v>
          </cell>
          <cell r="H158">
            <v>15.3</v>
          </cell>
          <cell r="J158">
            <v>15.299999999999999</v>
          </cell>
          <cell r="K158">
            <v>15.299999999999999</v>
          </cell>
          <cell r="L158">
            <v>0</v>
          </cell>
          <cell r="M158">
            <v>0</v>
          </cell>
          <cell r="N158">
            <v>0</v>
          </cell>
          <cell r="O158">
            <v>0</v>
          </cell>
          <cell r="P158">
            <v>0</v>
          </cell>
          <cell r="Q158">
            <v>0</v>
          </cell>
          <cell r="R158">
            <v>15.299999999999999</v>
          </cell>
          <cell r="S158">
            <v>0</v>
          </cell>
          <cell r="T158">
            <v>0</v>
          </cell>
          <cell r="U158">
            <v>0</v>
          </cell>
          <cell r="V158">
            <v>0</v>
          </cell>
          <cell r="W158">
            <v>15.299999999999999</v>
          </cell>
          <cell r="X158">
            <v>15.299999999999999</v>
          </cell>
          <cell r="Y158">
            <v>0</v>
          </cell>
          <cell r="Z158">
            <v>0</v>
          </cell>
          <cell r="AA158">
            <v>0</v>
          </cell>
          <cell r="AB158">
            <v>0</v>
          </cell>
          <cell r="AC158">
            <v>15.299999999999999</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v>1</v>
          </cell>
          <cell r="BC158" t="str">
            <v/>
          </cell>
          <cell r="BD158" t="str">
            <v/>
          </cell>
          <cell r="BE158" t="str">
            <v/>
          </cell>
          <cell r="BF158" t="str">
            <v>1</v>
          </cell>
          <cell r="BG158">
            <v>15.3</v>
          </cell>
          <cell r="BH158">
            <v>0</v>
          </cell>
          <cell r="BI158">
            <v>0</v>
          </cell>
          <cell r="BJ158">
            <v>0</v>
          </cell>
          <cell r="BK158">
            <v>0</v>
          </cell>
          <cell r="BL158">
            <v>15.3</v>
          </cell>
          <cell r="BM158">
            <v>0</v>
          </cell>
          <cell r="BN158">
            <v>0</v>
          </cell>
          <cell r="BO158">
            <v>0</v>
          </cell>
          <cell r="BP158">
            <v>0</v>
          </cell>
          <cell r="BQ158">
            <v>0</v>
          </cell>
          <cell r="BR158">
            <v>0</v>
          </cell>
          <cell r="BS158">
            <v>15.3</v>
          </cell>
          <cell r="BT158">
            <v>0</v>
          </cell>
          <cell r="BU158">
            <v>0</v>
          </cell>
          <cell r="BV158">
            <v>0</v>
          </cell>
          <cell r="BW158">
            <v>0</v>
          </cell>
          <cell r="BX158">
            <v>15.3</v>
          </cell>
          <cell r="BY158">
            <v>0</v>
          </cell>
          <cell r="BZ158">
            <v>0</v>
          </cell>
          <cell r="CA158">
            <v>0</v>
          </cell>
          <cell r="CB158">
            <v>0</v>
          </cell>
          <cell r="CC158">
            <v>0</v>
          </cell>
          <cell r="CD158">
            <v>0</v>
          </cell>
          <cell r="CE158">
            <v>0</v>
          </cell>
          <cell r="CF158">
            <v>0</v>
          </cell>
          <cell r="CG158">
            <v>0</v>
          </cell>
          <cell r="CH158">
            <v>0</v>
          </cell>
          <cell r="CI158">
            <v>0</v>
          </cell>
          <cell r="CJ158">
            <v>0</v>
          </cell>
          <cell r="CK158">
            <v>15.3</v>
          </cell>
          <cell r="CL158">
            <v>0</v>
          </cell>
          <cell r="CM158">
            <v>0</v>
          </cell>
          <cell r="CN158">
            <v>0</v>
          </cell>
          <cell r="CO158">
            <v>0</v>
          </cell>
          <cell r="CP158">
            <v>15.3</v>
          </cell>
          <cell r="CQ158" t="str">
            <v/>
          </cell>
          <cell r="CR158" t="str">
            <v/>
          </cell>
          <cell r="CS158" t="str">
            <v/>
          </cell>
          <cell r="CT158" t="str">
            <v/>
          </cell>
          <cell r="CU158">
            <v>0</v>
          </cell>
          <cell r="CX158">
            <v>12.75</v>
          </cell>
          <cell r="CY158">
            <v>12.75</v>
          </cell>
          <cell r="CZ158">
            <v>0</v>
          </cell>
          <cell r="DA158">
            <v>0</v>
          </cell>
          <cell r="DB158">
            <v>0</v>
          </cell>
          <cell r="DE158">
            <v>12.75</v>
          </cell>
          <cell r="DG158">
            <v>12.75</v>
          </cell>
          <cell r="DH158">
            <v>6.1476343399999998</v>
          </cell>
          <cell r="DI158">
            <v>6.6023656600000002</v>
          </cell>
          <cell r="DJ158">
            <v>6.6023656600000002</v>
          </cell>
          <cell r="DK158">
            <v>0</v>
          </cell>
          <cell r="DL158">
            <v>0</v>
          </cell>
          <cell r="DM158">
            <v>0</v>
          </cell>
          <cell r="DN158">
            <v>0</v>
          </cell>
          <cell r="DS158">
            <v>0</v>
          </cell>
          <cell r="DT158">
            <v>0</v>
          </cell>
          <cell r="DU158">
            <v>0</v>
          </cell>
          <cell r="DV158">
            <v>0</v>
          </cell>
          <cell r="DW158">
            <v>0</v>
          </cell>
          <cell r="DX158" t="str">
            <v/>
          </cell>
          <cell r="DY158">
            <v>2</v>
          </cell>
          <cell r="DZ158" t="str">
            <v/>
          </cell>
          <cell r="EA158" t="str">
            <v/>
          </cell>
          <cell r="EB158" t="str">
            <v>2</v>
          </cell>
          <cell r="EC158">
            <v>6.1476343399999998</v>
          </cell>
          <cell r="ED158">
            <v>6.1476343399999998</v>
          </cell>
          <cell r="EE158">
            <v>0</v>
          </cell>
          <cell r="EF158">
            <v>0</v>
          </cell>
          <cell r="EG158">
            <v>0</v>
          </cell>
          <cell r="EH158">
            <v>0</v>
          </cell>
          <cell r="EI158">
            <v>0</v>
          </cell>
          <cell r="EJ158">
            <v>0</v>
          </cell>
          <cell r="EK158">
            <v>0</v>
          </cell>
          <cell r="EL158">
            <v>0</v>
          </cell>
          <cell r="EM158">
            <v>6.1476343399999998</v>
          </cell>
          <cell r="EN158">
            <v>6.1476343399999998</v>
          </cell>
          <cell r="EO158">
            <v>0</v>
          </cell>
          <cell r="EP158">
            <v>0</v>
          </cell>
          <cell r="EQ158">
            <v>0</v>
          </cell>
          <cell r="ER158">
            <v>6.1476343399999998</v>
          </cell>
          <cell r="ES158">
            <v>0</v>
          </cell>
          <cell r="ET158">
            <v>0</v>
          </cell>
          <cell r="EU158">
            <v>0</v>
          </cell>
          <cell r="EV158">
            <v>0</v>
          </cell>
          <cell r="EW158">
            <v>0</v>
          </cell>
          <cell r="EX158">
            <v>0</v>
          </cell>
          <cell r="EY158">
            <v>0</v>
          </cell>
          <cell r="EZ158">
            <v>0</v>
          </cell>
          <cell r="FA158">
            <v>0</v>
          </cell>
          <cell r="FB158">
            <v>6.1476343399999998</v>
          </cell>
          <cell r="FC158">
            <v>6.1476343399999998</v>
          </cell>
          <cell r="FD158">
            <v>0</v>
          </cell>
          <cell r="FE158">
            <v>0</v>
          </cell>
          <cell r="FF158">
            <v>0</v>
          </cell>
          <cell r="FG158" t="str">
            <v/>
          </cell>
          <cell r="FH158" t="str">
            <v/>
          </cell>
          <cell r="FI158" t="str">
            <v/>
          </cell>
          <cell r="FJ158" t="str">
            <v/>
          </cell>
          <cell r="FK158">
            <v>0</v>
          </cell>
          <cell r="FN158">
            <v>12.75</v>
          </cell>
          <cell r="FO158">
            <v>0</v>
          </cell>
          <cell r="FP158">
            <v>0</v>
          </cell>
          <cell r="FQ158">
            <v>0</v>
          </cell>
          <cell r="FR158">
            <v>0</v>
          </cell>
          <cell r="FS158">
            <v>0</v>
          </cell>
          <cell r="FT158">
            <v>0</v>
          </cell>
          <cell r="FU158">
            <v>0</v>
          </cell>
          <cell r="FV158">
            <v>1</v>
          </cell>
          <cell r="FW158">
            <v>0</v>
          </cell>
          <cell r="FX158">
            <v>1</v>
          </cell>
          <cell r="FZ158">
            <v>0</v>
          </cell>
          <cell r="GA158">
            <v>0</v>
          </cell>
          <cell r="GB158">
            <v>0</v>
          </cell>
          <cell r="GC158">
            <v>0</v>
          </cell>
          <cell r="GD158">
            <v>0</v>
          </cell>
          <cell r="GE158">
            <v>0</v>
          </cell>
          <cell r="GF158">
            <v>0</v>
          </cell>
          <cell r="GG158">
            <v>0</v>
          </cell>
          <cell r="GH158">
            <v>0</v>
          </cell>
          <cell r="GI158">
            <v>0</v>
          </cell>
          <cell r="GJ158">
            <v>0</v>
          </cell>
          <cell r="GK158">
            <v>0</v>
          </cell>
          <cell r="GL158">
            <v>0</v>
          </cell>
          <cell r="GM158">
            <v>0</v>
          </cell>
          <cell r="GN158">
            <v>0</v>
          </cell>
          <cell r="GO158">
            <v>0</v>
          </cell>
          <cell r="GP158">
            <v>0</v>
          </cell>
          <cell r="GQ158">
            <v>0</v>
          </cell>
          <cell r="GR158">
            <v>0</v>
          </cell>
          <cell r="GS158">
            <v>0</v>
          </cell>
          <cell r="GT158">
            <v>0</v>
          </cell>
          <cell r="GU158">
            <v>0</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0</v>
          </cell>
          <cell r="ID158">
            <v>0</v>
          </cell>
          <cell r="IE158">
            <v>0</v>
          </cell>
          <cell r="IF158">
            <v>0</v>
          </cell>
          <cell r="IG158">
            <v>0</v>
          </cell>
          <cell r="IH158">
            <v>0</v>
          </cell>
          <cell r="II158">
            <v>0</v>
          </cell>
          <cell r="IJ158">
            <v>0</v>
          </cell>
          <cell r="IK158">
            <v>0</v>
          </cell>
          <cell r="IL158">
            <v>0</v>
          </cell>
          <cell r="IM158">
            <v>0</v>
          </cell>
          <cell r="IN158">
            <v>0</v>
          </cell>
          <cell r="IO158">
            <v>0</v>
          </cell>
          <cell r="IP158">
            <v>0</v>
          </cell>
          <cell r="IQ158">
            <v>0</v>
          </cell>
          <cell r="IR158">
            <v>0</v>
          </cell>
          <cell r="IS158">
            <v>0</v>
          </cell>
          <cell r="IT158">
            <v>0</v>
          </cell>
          <cell r="IU158">
            <v>0</v>
          </cell>
          <cell r="IV158">
            <v>0</v>
          </cell>
          <cell r="IW158">
            <v>0</v>
          </cell>
          <cell r="IX158">
            <v>0</v>
          </cell>
          <cell r="IY158">
            <v>0</v>
          </cell>
          <cell r="IZ158">
            <v>0</v>
          </cell>
          <cell r="JA158">
            <v>0</v>
          </cell>
          <cell r="JB158">
            <v>0</v>
          </cell>
          <cell r="JC158">
            <v>0</v>
          </cell>
          <cell r="JD158">
            <v>0</v>
          </cell>
          <cell r="JE158">
            <v>0</v>
          </cell>
          <cell r="JF158">
            <v>0</v>
          </cell>
          <cell r="JG158">
            <v>0</v>
          </cell>
          <cell r="JH158">
            <v>0</v>
          </cell>
          <cell r="JI158">
            <v>0</v>
          </cell>
          <cell r="JJ158">
            <v>0</v>
          </cell>
          <cell r="JK158">
            <v>0</v>
          </cell>
          <cell r="JL158">
            <v>0</v>
          </cell>
          <cell r="JM158">
            <v>0</v>
          </cell>
          <cell r="JN158">
            <v>0</v>
          </cell>
          <cell r="JO158">
            <v>0</v>
          </cell>
          <cell r="JP158">
            <v>0</v>
          </cell>
          <cell r="JQ158">
            <v>0</v>
          </cell>
          <cell r="JR158">
            <v>0</v>
          </cell>
          <cell r="JS158">
            <v>0</v>
          </cell>
          <cell r="JT158">
            <v>0</v>
          </cell>
          <cell r="JU158">
            <v>0</v>
          </cell>
          <cell r="JV158">
            <v>0</v>
          </cell>
          <cell r="JW158">
            <v>0</v>
          </cell>
          <cell r="JX158">
            <v>0</v>
          </cell>
          <cell r="JY158">
            <v>0</v>
          </cell>
          <cell r="JZ158">
            <v>0</v>
          </cell>
          <cell r="KA158">
            <v>0</v>
          </cell>
          <cell r="KB158">
            <v>0</v>
          </cell>
          <cell r="KC158">
            <v>0</v>
          </cell>
          <cell r="KD158">
            <v>0</v>
          </cell>
          <cell r="KE158">
            <v>0</v>
          </cell>
          <cell r="KF158">
            <v>0</v>
          </cell>
          <cell r="KG158">
            <v>0</v>
          </cell>
          <cell r="KH158">
            <v>0</v>
          </cell>
          <cell r="KI158">
            <v>0</v>
          </cell>
          <cell r="KJ158">
            <v>0</v>
          </cell>
          <cell r="KK158">
            <v>0</v>
          </cell>
          <cell r="KL158">
            <v>0</v>
          </cell>
          <cell r="KM158">
            <v>0</v>
          </cell>
          <cell r="KN158">
            <v>0</v>
          </cell>
          <cell r="KO158">
            <v>0</v>
          </cell>
          <cell r="KP158">
            <v>0</v>
          </cell>
          <cell r="KQ158">
            <v>0</v>
          </cell>
          <cell r="KR158">
            <v>0</v>
          </cell>
          <cell r="KS158">
            <v>0</v>
          </cell>
          <cell r="KT158">
            <v>0</v>
          </cell>
          <cell r="KU158">
            <v>0</v>
          </cell>
          <cell r="KV158">
            <v>0</v>
          </cell>
          <cell r="KW158">
            <v>0</v>
          </cell>
          <cell r="KX158">
            <v>0</v>
          </cell>
          <cell r="KY158">
            <v>0</v>
          </cell>
          <cell r="KZ158">
            <v>0</v>
          </cell>
          <cell r="LA158">
            <v>0</v>
          </cell>
          <cell r="LB158">
            <v>0</v>
          </cell>
          <cell r="LC158">
            <v>0</v>
          </cell>
          <cell r="LD158">
            <v>0</v>
          </cell>
          <cell r="LE158">
            <v>0</v>
          </cell>
          <cell r="LF158">
            <v>0</v>
          </cell>
          <cell r="LG158">
            <v>0</v>
          </cell>
          <cell r="LH158">
            <v>0</v>
          </cell>
          <cell r="LI158">
            <v>0</v>
          </cell>
          <cell r="LJ158">
            <v>0</v>
          </cell>
          <cell r="LK158">
            <v>0</v>
          </cell>
          <cell r="LL158">
            <v>0</v>
          </cell>
          <cell r="LQ158">
            <v>0</v>
          </cell>
          <cell r="LR158">
            <v>0</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v>2022</v>
          </cell>
          <cell r="OM158">
            <v>2022</v>
          </cell>
          <cell r="ON158">
            <v>2023</v>
          </cell>
          <cell r="OO158">
            <v>2023</v>
          </cell>
          <cell r="OP158" t="str">
            <v>п</v>
          </cell>
          <cell r="OR158" t="str">
            <v>нд</v>
          </cell>
          <cell r="OT158">
            <v>15.299999999999999</v>
          </cell>
        </row>
        <row r="159">
          <cell r="A159" t="str">
            <v>M_Che437</v>
          </cell>
          <cell r="B159" t="str">
            <v>1.1.6</v>
          </cell>
          <cell r="C159" t="str">
            <v>Разработка проектно-сметной документации по реконструкции ПС 110 кВ Южная с демонтажом и переносом на новую площадку</v>
          </cell>
          <cell r="D159" t="str">
            <v>M_Che437</v>
          </cell>
          <cell r="E159">
            <v>37.983965999999995</v>
          </cell>
          <cell r="H159">
            <v>37.983966000000002</v>
          </cell>
          <cell r="J159">
            <v>37.983965999999995</v>
          </cell>
          <cell r="K159">
            <v>37.983965999999995</v>
          </cell>
          <cell r="L159">
            <v>0</v>
          </cell>
          <cell r="M159">
            <v>0</v>
          </cell>
          <cell r="N159">
            <v>0</v>
          </cell>
          <cell r="O159">
            <v>0</v>
          </cell>
          <cell r="P159">
            <v>0</v>
          </cell>
          <cell r="Q159">
            <v>0</v>
          </cell>
          <cell r="R159">
            <v>37.983965999999995</v>
          </cell>
          <cell r="S159">
            <v>0</v>
          </cell>
          <cell r="T159">
            <v>0</v>
          </cell>
          <cell r="U159">
            <v>31.653304999999996</v>
          </cell>
          <cell r="V159">
            <v>0</v>
          </cell>
          <cell r="W159">
            <v>6.3306609999999992</v>
          </cell>
          <cell r="X159">
            <v>37.983965999999995</v>
          </cell>
          <cell r="Y159">
            <v>0</v>
          </cell>
          <cell r="Z159">
            <v>0</v>
          </cell>
          <cell r="AA159">
            <v>31.653304999999996</v>
          </cell>
          <cell r="AB159">
            <v>0</v>
          </cell>
          <cell r="AC159">
            <v>6.3306609999999992</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v>1</v>
          </cell>
          <cell r="BC159" t="str">
            <v/>
          </cell>
          <cell r="BD159" t="str">
            <v/>
          </cell>
          <cell r="BE159" t="str">
            <v/>
          </cell>
          <cell r="BF159" t="str">
            <v>1</v>
          </cell>
          <cell r="BG159">
            <v>37.983966000000002</v>
          </cell>
          <cell r="BH159">
            <v>0</v>
          </cell>
          <cell r="BI159">
            <v>0</v>
          </cell>
          <cell r="BJ159">
            <v>31.653305000000003</v>
          </cell>
          <cell r="BK159">
            <v>0</v>
          </cell>
          <cell r="BL159">
            <v>6.3306609999999992</v>
          </cell>
          <cell r="BM159">
            <v>37.983966000000002</v>
          </cell>
          <cell r="BN159">
            <v>0</v>
          </cell>
          <cell r="BO159">
            <v>0</v>
          </cell>
          <cell r="BP159">
            <v>31.653305000000003</v>
          </cell>
          <cell r="BQ159">
            <v>0</v>
          </cell>
          <cell r="BR159">
            <v>6.3306609999999992</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31.653305</v>
          </cell>
          <cell r="CY159">
            <v>31.653305</v>
          </cell>
          <cell r="CZ159">
            <v>0</v>
          </cell>
          <cell r="DA159">
            <v>0</v>
          </cell>
          <cell r="DB159">
            <v>0</v>
          </cell>
          <cell r="DE159">
            <v>31.653305</v>
          </cell>
          <cell r="DG159">
            <v>31.653305</v>
          </cell>
          <cell r="DH159">
            <v>0</v>
          </cell>
          <cell r="DI159">
            <v>31.653305</v>
          </cell>
          <cell r="DJ159">
            <v>31.653305</v>
          </cell>
          <cell r="DK159">
            <v>0</v>
          </cell>
          <cell r="DL159">
            <v>0</v>
          </cell>
          <cell r="DM159">
            <v>0</v>
          </cell>
          <cell r="DN159">
            <v>0</v>
          </cell>
          <cell r="DS159">
            <v>0</v>
          </cell>
          <cell r="DT159">
            <v>0</v>
          </cell>
          <cell r="DU159">
            <v>0</v>
          </cell>
          <cell r="DV159">
            <v>0</v>
          </cell>
          <cell r="DW159">
            <v>0</v>
          </cell>
          <cell r="DX159" t="str">
            <v/>
          </cell>
          <cell r="DY159">
            <v>2</v>
          </cell>
          <cell r="DZ159" t="str">
            <v/>
          </cell>
          <cell r="EA159" t="str">
            <v/>
          </cell>
          <cell r="EB159" t="str">
            <v>2</v>
          </cell>
          <cell r="EC159">
            <v>0</v>
          </cell>
          <cell r="ED159">
            <v>0</v>
          </cell>
          <cell r="EE159">
            <v>0</v>
          </cell>
          <cell r="EF159">
            <v>0</v>
          </cell>
          <cell r="EG159">
            <v>0</v>
          </cell>
          <cell r="EH159">
            <v>0</v>
          </cell>
          <cell r="EI159">
            <v>0</v>
          </cell>
          <cell r="EJ159">
            <v>0</v>
          </cell>
          <cell r="EK159">
            <v>0</v>
          </cell>
          <cell r="EL159">
            <v>0</v>
          </cell>
          <cell r="EM159">
            <v>0</v>
          </cell>
          <cell r="EN159">
            <v>0</v>
          </cell>
          <cell r="EO159">
            <v>0</v>
          </cell>
          <cell r="EP159">
            <v>0</v>
          </cell>
          <cell r="EQ159">
            <v>0</v>
          </cell>
          <cell r="ER159">
            <v>0</v>
          </cell>
          <cell r="ES159">
            <v>0</v>
          </cell>
          <cell r="ET159">
            <v>0</v>
          </cell>
          <cell r="EU159">
            <v>0</v>
          </cell>
          <cell r="EV159">
            <v>0</v>
          </cell>
          <cell r="EW159">
            <v>0</v>
          </cell>
          <cell r="EX159">
            <v>0</v>
          </cell>
          <cell r="EY159">
            <v>0</v>
          </cell>
          <cell r="EZ159">
            <v>0</v>
          </cell>
          <cell r="FA159">
            <v>0</v>
          </cell>
          <cell r="FB159">
            <v>0</v>
          </cell>
          <cell r="FC159">
            <v>0</v>
          </cell>
          <cell r="FD159">
            <v>0</v>
          </cell>
          <cell r="FE159">
            <v>0</v>
          </cell>
          <cell r="FF159">
            <v>0</v>
          </cell>
          <cell r="FG159" t="str">
            <v/>
          </cell>
          <cell r="FH159" t="str">
            <v/>
          </cell>
          <cell r="FI159" t="str">
            <v/>
          </cell>
          <cell r="FJ159" t="str">
            <v/>
          </cell>
          <cell r="FK159">
            <v>0</v>
          </cell>
          <cell r="FN159">
            <v>31.653305</v>
          </cell>
          <cell r="FO159">
            <v>0</v>
          </cell>
          <cell r="FP159">
            <v>0</v>
          </cell>
          <cell r="FQ159">
            <v>0</v>
          </cell>
          <cell r="FR159">
            <v>0</v>
          </cell>
          <cell r="FS159">
            <v>0</v>
          </cell>
          <cell r="FT159">
            <v>0</v>
          </cell>
          <cell r="FU159">
            <v>0</v>
          </cell>
          <cell r="FV159">
            <v>1</v>
          </cell>
          <cell r="FW159">
            <v>0</v>
          </cell>
          <cell r="FX159">
            <v>1</v>
          </cell>
          <cell r="FZ159">
            <v>0</v>
          </cell>
          <cell r="GA159">
            <v>0</v>
          </cell>
          <cell r="GB159">
            <v>0</v>
          </cell>
          <cell r="GC159">
            <v>0</v>
          </cell>
          <cell r="GD159">
            <v>0</v>
          </cell>
          <cell r="GE159">
            <v>0</v>
          </cell>
          <cell r="GF159">
            <v>0</v>
          </cell>
          <cell r="GG159">
            <v>0</v>
          </cell>
          <cell r="GH159">
            <v>0</v>
          </cell>
          <cell r="GI159">
            <v>0</v>
          </cell>
          <cell r="GJ159">
            <v>0</v>
          </cell>
          <cell r="GK159">
            <v>0</v>
          </cell>
          <cell r="GL159">
            <v>0</v>
          </cell>
          <cell r="GM159">
            <v>0</v>
          </cell>
          <cell r="GN159">
            <v>0</v>
          </cell>
          <cell r="GO159">
            <v>0</v>
          </cell>
          <cell r="GP159">
            <v>0</v>
          </cell>
          <cell r="GQ159">
            <v>0</v>
          </cell>
          <cell r="GR159">
            <v>0</v>
          </cell>
          <cell r="GS159">
            <v>0</v>
          </cell>
          <cell r="GT159">
            <v>0</v>
          </cell>
          <cell r="GU159">
            <v>0</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0</v>
          </cell>
          <cell r="ID159">
            <v>0</v>
          </cell>
          <cell r="IE159">
            <v>0</v>
          </cell>
          <cell r="IF159">
            <v>0</v>
          </cell>
          <cell r="IG159">
            <v>0</v>
          </cell>
          <cell r="IH159">
            <v>0</v>
          </cell>
          <cell r="II159">
            <v>0</v>
          </cell>
          <cell r="IJ159">
            <v>0</v>
          </cell>
          <cell r="IK159">
            <v>0</v>
          </cell>
          <cell r="IL159">
            <v>0</v>
          </cell>
          <cell r="IM159">
            <v>0</v>
          </cell>
          <cell r="IN159">
            <v>0</v>
          </cell>
          <cell r="IO159">
            <v>0</v>
          </cell>
          <cell r="IP159">
            <v>0</v>
          </cell>
          <cell r="IQ159">
            <v>0</v>
          </cell>
          <cell r="IR159">
            <v>0</v>
          </cell>
          <cell r="IS159">
            <v>0</v>
          </cell>
          <cell r="IT159">
            <v>0</v>
          </cell>
          <cell r="IU159">
            <v>0</v>
          </cell>
          <cell r="IV159">
            <v>0</v>
          </cell>
          <cell r="IW159">
            <v>0</v>
          </cell>
          <cell r="IX159">
            <v>0</v>
          </cell>
          <cell r="IY159">
            <v>0</v>
          </cell>
          <cell r="IZ159">
            <v>0</v>
          </cell>
          <cell r="JA159">
            <v>0</v>
          </cell>
          <cell r="JB159">
            <v>0</v>
          </cell>
          <cell r="JC159">
            <v>0</v>
          </cell>
          <cell r="JD159">
            <v>0</v>
          </cell>
          <cell r="JE159">
            <v>0</v>
          </cell>
          <cell r="JF159">
            <v>0</v>
          </cell>
          <cell r="JG159">
            <v>0</v>
          </cell>
          <cell r="JH159">
            <v>0</v>
          </cell>
          <cell r="JI159">
            <v>0</v>
          </cell>
          <cell r="JJ159">
            <v>0</v>
          </cell>
          <cell r="JK159">
            <v>0</v>
          </cell>
          <cell r="JL159">
            <v>0</v>
          </cell>
          <cell r="JM159">
            <v>0</v>
          </cell>
          <cell r="JN159">
            <v>0</v>
          </cell>
          <cell r="JO159">
            <v>0</v>
          </cell>
          <cell r="JP159">
            <v>0</v>
          </cell>
          <cell r="JQ159">
            <v>0</v>
          </cell>
          <cell r="JR159">
            <v>0</v>
          </cell>
          <cell r="JS159">
            <v>0</v>
          </cell>
          <cell r="JT159">
            <v>0</v>
          </cell>
          <cell r="JU159">
            <v>0</v>
          </cell>
          <cell r="JV159">
            <v>0</v>
          </cell>
          <cell r="JW159">
            <v>0</v>
          </cell>
          <cell r="JX159">
            <v>0</v>
          </cell>
          <cell r="JY159">
            <v>0</v>
          </cell>
          <cell r="JZ159">
            <v>0</v>
          </cell>
          <cell r="KA159">
            <v>0</v>
          </cell>
          <cell r="KB159">
            <v>0</v>
          </cell>
          <cell r="KC159">
            <v>0</v>
          </cell>
          <cell r="KD159">
            <v>0</v>
          </cell>
          <cell r="KE159">
            <v>0</v>
          </cell>
          <cell r="KF159">
            <v>0</v>
          </cell>
          <cell r="KG159">
            <v>0</v>
          </cell>
          <cell r="KH159">
            <v>0</v>
          </cell>
          <cell r="KI159">
            <v>0</v>
          </cell>
          <cell r="KJ159">
            <v>0</v>
          </cell>
          <cell r="KK159">
            <v>0</v>
          </cell>
          <cell r="KL159">
            <v>0</v>
          </cell>
          <cell r="KM159">
            <v>0</v>
          </cell>
          <cell r="KN159">
            <v>0</v>
          </cell>
          <cell r="KO159">
            <v>0</v>
          </cell>
          <cell r="KP159">
            <v>0</v>
          </cell>
          <cell r="KQ159">
            <v>0</v>
          </cell>
          <cell r="KR159">
            <v>0</v>
          </cell>
          <cell r="KS159">
            <v>0</v>
          </cell>
          <cell r="KT159">
            <v>0</v>
          </cell>
          <cell r="KU159">
            <v>0</v>
          </cell>
          <cell r="KV159">
            <v>0</v>
          </cell>
          <cell r="KW159">
            <v>0</v>
          </cell>
          <cell r="KX159">
            <v>0</v>
          </cell>
          <cell r="KY159">
            <v>0</v>
          </cell>
          <cell r="KZ159">
            <v>0</v>
          </cell>
          <cell r="LA159">
            <v>0</v>
          </cell>
          <cell r="LB159">
            <v>0</v>
          </cell>
          <cell r="LC159">
            <v>0</v>
          </cell>
          <cell r="LD159">
            <v>0</v>
          </cell>
          <cell r="LE159">
            <v>0</v>
          </cell>
          <cell r="LF159">
            <v>0</v>
          </cell>
          <cell r="LG159">
            <v>0</v>
          </cell>
          <cell r="LH159">
            <v>0</v>
          </cell>
          <cell r="LI159">
            <v>0</v>
          </cell>
          <cell r="LJ159">
            <v>0</v>
          </cell>
          <cell r="LK159">
            <v>0</v>
          </cell>
          <cell r="LL159">
            <v>0</v>
          </cell>
          <cell r="LQ159">
            <v>0</v>
          </cell>
          <cell r="LR159">
            <v>0</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v>2022</v>
          </cell>
          <cell r="OM159">
            <v>2022</v>
          </cell>
          <cell r="ON159">
            <v>2023</v>
          </cell>
          <cell r="OO159">
            <v>2023</v>
          </cell>
          <cell r="OP159" t="str">
            <v>п</v>
          </cell>
          <cell r="OR159" t="str">
            <v>нд</v>
          </cell>
          <cell r="OT159">
            <v>37.983965999999995</v>
          </cell>
        </row>
        <row r="160">
          <cell r="A160" t="str">
            <v>M_Che438</v>
          </cell>
          <cell r="B160" t="str">
            <v>1.1.6</v>
          </cell>
          <cell r="C160" t="str">
            <v>Разработка проектно-сметной документации по реконструкции ВЛ 110 кВ Грозный-Восточная, ВЛ 110 кВ Восточная-Северная, ВЛ 110 кВ Грозненская ТЭС-Грозный №3 с отпайками с частичным переустройством в кабельное исполнение</v>
          </cell>
          <cell r="D160" t="str">
            <v>M_Che438</v>
          </cell>
          <cell r="E160">
            <v>23.242021056000002</v>
          </cell>
          <cell r="H160">
            <v>23.242021059999999</v>
          </cell>
          <cell r="J160">
            <v>23.242021056000002</v>
          </cell>
          <cell r="K160">
            <v>23.242021056000002</v>
          </cell>
          <cell r="L160">
            <v>0</v>
          </cell>
          <cell r="M160">
            <v>0</v>
          </cell>
          <cell r="N160">
            <v>0</v>
          </cell>
          <cell r="O160">
            <v>0</v>
          </cell>
          <cell r="P160">
            <v>0</v>
          </cell>
          <cell r="Q160">
            <v>0</v>
          </cell>
          <cell r="R160">
            <v>23.242021056000002</v>
          </cell>
          <cell r="S160">
            <v>0</v>
          </cell>
          <cell r="T160">
            <v>0</v>
          </cell>
          <cell r="U160">
            <v>19.368350880000001</v>
          </cell>
          <cell r="V160">
            <v>0</v>
          </cell>
          <cell r="W160">
            <v>3.873670176000001</v>
          </cell>
          <cell r="X160">
            <v>23.242021056000002</v>
          </cell>
          <cell r="Y160">
            <v>0</v>
          </cell>
          <cell r="Z160">
            <v>0</v>
          </cell>
          <cell r="AA160">
            <v>19.368350880000001</v>
          </cell>
          <cell r="AB160">
            <v>0</v>
          </cell>
          <cell r="AC160">
            <v>3.873670176000001</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v>1</v>
          </cell>
          <cell r="BC160" t="str">
            <v/>
          </cell>
          <cell r="BD160" t="str">
            <v/>
          </cell>
          <cell r="BE160" t="str">
            <v/>
          </cell>
          <cell r="BF160" t="str">
            <v>1</v>
          </cell>
          <cell r="BG160">
            <v>23.242021059999999</v>
          </cell>
          <cell r="BH160">
            <v>0</v>
          </cell>
          <cell r="BI160">
            <v>0</v>
          </cell>
          <cell r="BJ160">
            <v>19.368350883333335</v>
          </cell>
          <cell r="BK160">
            <v>0</v>
          </cell>
          <cell r="BL160">
            <v>3.8736701766666641</v>
          </cell>
          <cell r="BM160">
            <v>23.242021059999999</v>
          </cell>
          <cell r="BN160">
            <v>0</v>
          </cell>
          <cell r="BO160">
            <v>0</v>
          </cell>
          <cell r="BP160">
            <v>19.368350883333335</v>
          </cell>
          <cell r="BQ160">
            <v>0</v>
          </cell>
          <cell r="BR160">
            <v>3.8736701766666641</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19.368350880000001</v>
          </cell>
          <cell r="CY160">
            <v>19.368350880000001</v>
          </cell>
          <cell r="CZ160">
            <v>0</v>
          </cell>
          <cell r="DA160">
            <v>0</v>
          </cell>
          <cell r="DB160">
            <v>0</v>
          </cell>
          <cell r="DE160">
            <v>19.368350879999998</v>
          </cell>
          <cell r="DG160">
            <v>19.368350879999998</v>
          </cell>
          <cell r="DH160">
            <v>0</v>
          </cell>
          <cell r="DI160">
            <v>19.368350879999998</v>
          </cell>
          <cell r="DJ160">
            <v>19.368350879999998</v>
          </cell>
          <cell r="DK160">
            <v>0</v>
          </cell>
          <cell r="DL160">
            <v>0</v>
          </cell>
          <cell r="DM160">
            <v>0</v>
          </cell>
          <cell r="DN160">
            <v>0</v>
          </cell>
          <cell r="DS160">
            <v>0</v>
          </cell>
          <cell r="DT160">
            <v>0</v>
          </cell>
          <cell r="DU160">
            <v>0</v>
          </cell>
          <cell r="DV160">
            <v>0</v>
          </cell>
          <cell r="DW160">
            <v>0</v>
          </cell>
          <cell r="DX160" t="str">
            <v/>
          </cell>
          <cell r="DY160" t="str">
            <v/>
          </cell>
          <cell r="DZ160" t="str">
            <v/>
          </cell>
          <cell r="EA160" t="str">
            <v/>
          </cell>
          <cell r="EB160">
            <v>0</v>
          </cell>
          <cell r="EC160">
            <v>0</v>
          </cell>
          <cell r="ED160">
            <v>0</v>
          </cell>
          <cell r="EE160">
            <v>0</v>
          </cell>
          <cell r="EF160">
            <v>0</v>
          </cell>
          <cell r="EG160">
            <v>0</v>
          </cell>
          <cell r="EH160">
            <v>0</v>
          </cell>
          <cell r="EI160">
            <v>0</v>
          </cell>
          <cell r="EJ160">
            <v>0</v>
          </cell>
          <cell r="EK160">
            <v>0</v>
          </cell>
          <cell r="EL160">
            <v>0</v>
          </cell>
          <cell r="EM160">
            <v>0</v>
          </cell>
          <cell r="EN160">
            <v>0</v>
          </cell>
          <cell r="EO160">
            <v>0</v>
          </cell>
          <cell r="EP160">
            <v>0</v>
          </cell>
          <cell r="EQ160">
            <v>0</v>
          </cell>
          <cell r="ER160">
            <v>0</v>
          </cell>
          <cell r="ES160">
            <v>0</v>
          </cell>
          <cell r="ET160">
            <v>0</v>
          </cell>
          <cell r="EU160">
            <v>0</v>
          </cell>
          <cell r="EV160">
            <v>0</v>
          </cell>
          <cell r="EW160">
            <v>0</v>
          </cell>
          <cell r="EX160">
            <v>0</v>
          </cell>
          <cell r="EY160">
            <v>0</v>
          </cell>
          <cell r="EZ160">
            <v>0</v>
          </cell>
          <cell r="FA160">
            <v>0</v>
          </cell>
          <cell r="FB160">
            <v>0</v>
          </cell>
          <cell r="FC160">
            <v>0</v>
          </cell>
          <cell r="FD160">
            <v>0</v>
          </cell>
          <cell r="FE160">
            <v>0</v>
          </cell>
          <cell r="FF160">
            <v>0</v>
          </cell>
          <cell r="FG160" t="str">
            <v/>
          </cell>
          <cell r="FH160" t="str">
            <v/>
          </cell>
          <cell r="FI160" t="str">
            <v/>
          </cell>
          <cell r="FJ160" t="str">
            <v/>
          </cell>
          <cell r="FK160">
            <v>0</v>
          </cell>
          <cell r="FN160">
            <v>19.368350880000001</v>
          </cell>
          <cell r="FO160">
            <v>0</v>
          </cell>
          <cell r="FP160">
            <v>0</v>
          </cell>
          <cell r="FQ160">
            <v>0</v>
          </cell>
          <cell r="FR160">
            <v>0</v>
          </cell>
          <cell r="FS160">
            <v>0</v>
          </cell>
          <cell r="FT160">
            <v>0</v>
          </cell>
          <cell r="FU160">
            <v>0</v>
          </cell>
          <cell r="FV160">
            <v>1</v>
          </cell>
          <cell r="FW160">
            <v>0</v>
          </cell>
          <cell r="FX160">
            <v>1</v>
          </cell>
          <cell r="FZ160">
            <v>0</v>
          </cell>
          <cell r="GA160">
            <v>0</v>
          </cell>
          <cell r="GB160">
            <v>0</v>
          </cell>
          <cell r="GC160">
            <v>0</v>
          </cell>
          <cell r="GD160">
            <v>0</v>
          </cell>
          <cell r="GE160">
            <v>0</v>
          </cell>
          <cell r="GF160">
            <v>0</v>
          </cell>
          <cell r="GG160">
            <v>0</v>
          </cell>
          <cell r="GH160">
            <v>0</v>
          </cell>
          <cell r="GI160">
            <v>0</v>
          </cell>
          <cell r="GJ160">
            <v>0</v>
          </cell>
          <cell r="GK160">
            <v>0</v>
          </cell>
          <cell r="GL160">
            <v>0</v>
          </cell>
          <cell r="GM160">
            <v>0</v>
          </cell>
          <cell r="GN160">
            <v>0</v>
          </cell>
          <cell r="GO160">
            <v>0</v>
          </cell>
          <cell r="GP160">
            <v>0</v>
          </cell>
          <cell r="GQ160">
            <v>0</v>
          </cell>
          <cell r="GR160">
            <v>0</v>
          </cell>
          <cell r="GS160">
            <v>0</v>
          </cell>
          <cell r="GT160">
            <v>0</v>
          </cell>
          <cell r="GU160">
            <v>0</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0</v>
          </cell>
          <cell r="ID160">
            <v>0</v>
          </cell>
          <cell r="IE160">
            <v>0</v>
          </cell>
          <cell r="IF160">
            <v>0</v>
          </cell>
          <cell r="IG160">
            <v>0</v>
          </cell>
          <cell r="IH160">
            <v>0</v>
          </cell>
          <cell r="II160">
            <v>0</v>
          </cell>
          <cell r="IJ160">
            <v>0</v>
          </cell>
          <cell r="IK160">
            <v>0</v>
          </cell>
          <cell r="IL160">
            <v>0</v>
          </cell>
          <cell r="IM160">
            <v>0</v>
          </cell>
          <cell r="IN160">
            <v>0</v>
          </cell>
          <cell r="IO160">
            <v>0</v>
          </cell>
          <cell r="IP160">
            <v>0</v>
          </cell>
          <cell r="IQ160">
            <v>0</v>
          </cell>
          <cell r="IR160">
            <v>0</v>
          </cell>
          <cell r="IS160">
            <v>0</v>
          </cell>
          <cell r="IT160">
            <v>0</v>
          </cell>
          <cell r="IU160">
            <v>0</v>
          </cell>
          <cell r="IV160">
            <v>0</v>
          </cell>
          <cell r="IW160">
            <v>0</v>
          </cell>
          <cell r="IX160">
            <v>0</v>
          </cell>
          <cell r="IY160">
            <v>0</v>
          </cell>
          <cell r="IZ160">
            <v>0</v>
          </cell>
          <cell r="JA160">
            <v>0</v>
          </cell>
          <cell r="JB160">
            <v>0</v>
          </cell>
          <cell r="JC160">
            <v>0</v>
          </cell>
          <cell r="JD160">
            <v>0</v>
          </cell>
          <cell r="JE160">
            <v>0</v>
          </cell>
          <cell r="JF160">
            <v>0</v>
          </cell>
          <cell r="JG160">
            <v>0</v>
          </cell>
          <cell r="JH160">
            <v>0</v>
          </cell>
          <cell r="JI160">
            <v>0</v>
          </cell>
          <cell r="JJ160">
            <v>0</v>
          </cell>
          <cell r="JK160">
            <v>0</v>
          </cell>
          <cell r="JL160">
            <v>0</v>
          </cell>
          <cell r="JM160">
            <v>0</v>
          </cell>
          <cell r="JN160">
            <v>0</v>
          </cell>
          <cell r="JO160">
            <v>0</v>
          </cell>
          <cell r="JP160">
            <v>0</v>
          </cell>
          <cell r="JQ160">
            <v>0</v>
          </cell>
          <cell r="JR160">
            <v>0</v>
          </cell>
          <cell r="JS160">
            <v>0</v>
          </cell>
          <cell r="JT160">
            <v>0</v>
          </cell>
          <cell r="JU160">
            <v>0</v>
          </cell>
          <cell r="JV160">
            <v>0</v>
          </cell>
          <cell r="JW160">
            <v>0</v>
          </cell>
          <cell r="JX160">
            <v>0</v>
          </cell>
          <cell r="JY160">
            <v>0</v>
          </cell>
          <cell r="JZ160">
            <v>0</v>
          </cell>
          <cell r="KA160">
            <v>0</v>
          </cell>
          <cell r="KB160">
            <v>0</v>
          </cell>
          <cell r="KC160">
            <v>0</v>
          </cell>
          <cell r="KD160">
            <v>0</v>
          </cell>
          <cell r="KE160">
            <v>0</v>
          </cell>
          <cell r="KF160">
            <v>0</v>
          </cell>
          <cell r="KG160">
            <v>0</v>
          </cell>
          <cell r="KH160">
            <v>0</v>
          </cell>
          <cell r="KI160">
            <v>0</v>
          </cell>
          <cell r="KJ160">
            <v>0</v>
          </cell>
          <cell r="KK160">
            <v>0</v>
          </cell>
          <cell r="KL160">
            <v>0</v>
          </cell>
          <cell r="KM160">
            <v>0</v>
          </cell>
          <cell r="KN160">
            <v>0</v>
          </cell>
          <cell r="KO160">
            <v>0</v>
          </cell>
          <cell r="KP160">
            <v>0</v>
          </cell>
          <cell r="KQ160">
            <v>0</v>
          </cell>
          <cell r="KR160">
            <v>0</v>
          </cell>
          <cell r="KS160">
            <v>0</v>
          </cell>
          <cell r="KT160">
            <v>0</v>
          </cell>
          <cell r="KU160">
            <v>0</v>
          </cell>
          <cell r="KV160">
            <v>0</v>
          </cell>
          <cell r="KW160">
            <v>0</v>
          </cell>
          <cell r="KX160">
            <v>0</v>
          </cell>
          <cell r="KY160">
            <v>0</v>
          </cell>
          <cell r="KZ160">
            <v>0</v>
          </cell>
          <cell r="LA160">
            <v>0</v>
          </cell>
          <cell r="LB160">
            <v>0</v>
          </cell>
          <cell r="LC160">
            <v>0</v>
          </cell>
          <cell r="LD160">
            <v>0</v>
          </cell>
          <cell r="LE160">
            <v>0</v>
          </cell>
          <cell r="LF160">
            <v>0</v>
          </cell>
          <cell r="LG160">
            <v>0</v>
          </cell>
          <cell r="LH160">
            <v>0</v>
          </cell>
          <cell r="LI160">
            <v>0</v>
          </cell>
          <cell r="LJ160">
            <v>0</v>
          </cell>
          <cell r="LK160">
            <v>0</v>
          </cell>
          <cell r="LL160">
            <v>0</v>
          </cell>
          <cell r="LQ160">
            <v>0</v>
          </cell>
          <cell r="LR160">
            <v>0</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v>2022</v>
          </cell>
          <cell r="OM160">
            <v>2022</v>
          </cell>
          <cell r="ON160">
            <v>2023</v>
          </cell>
          <cell r="OO160">
            <v>2023</v>
          </cell>
          <cell r="OP160" t="str">
            <v>п</v>
          </cell>
          <cell r="OR160" t="str">
            <v>нд</v>
          </cell>
          <cell r="OT160">
            <v>23.242021056000002</v>
          </cell>
        </row>
        <row r="161">
          <cell r="A161" t="str">
            <v>M_Che439</v>
          </cell>
          <cell r="B161" t="str">
            <v>1.1.6</v>
          </cell>
          <cell r="C161" t="str">
            <v>Проведение предпроектного обследования и разработка проектно-сметной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2020-2024 годы</v>
          </cell>
          <cell r="D161" t="str">
            <v>M_Che439</v>
          </cell>
          <cell r="E161">
            <v>23.810003999999996</v>
          </cell>
          <cell r="H161">
            <v>23.810003999999999</v>
          </cell>
          <cell r="J161">
            <v>23.810003999999996</v>
          </cell>
          <cell r="K161">
            <v>23.810003999999996</v>
          </cell>
          <cell r="L161">
            <v>0</v>
          </cell>
          <cell r="M161">
            <v>0</v>
          </cell>
          <cell r="N161">
            <v>0</v>
          </cell>
          <cell r="O161">
            <v>0</v>
          </cell>
          <cell r="P161">
            <v>0</v>
          </cell>
          <cell r="Q161">
            <v>0</v>
          </cell>
          <cell r="R161">
            <v>23.810003999999996</v>
          </cell>
          <cell r="S161">
            <v>0</v>
          </cell>
          <cell r="T161">
            <v>0</v>
          </cell>
          <cell r="U161">
            <v>0</v>
          </cell>
          <cell r="V161">
            <v>0</v>
          </cell>
          <cell r="W161">
            <v>23.810003999999996</v>
          </cell>
          <cell r="X161">
            <v>23.810003999999996</v>
          </cell>
          <cell r="Y161">
            <v>0</v>
          </cell>
          <cell r="Z161">
            <v>0</v>
          </cell>
          <cell r="AA161">
            <v>0</v>
          </cell>
          <cell r="AB161">
            <v>0</v>
          </cell>
          <cell r="AC161">
            <v>23.810003999999996</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v>1</v>
          </cell>
          <cell r="BC161" t="str">
            <v/>
          </cell>
          <cell r="BD161" t="str">
            <v/>
          </cell>
          <cell r="BE161" t="str">
            <v/>
          </cell>
          <cell r="BF161" t="str">
            <v>1</v>
          </cell>
          <cell r="BG161">
            <v>23.810003999999999</v>
          </cell>
          <cell r="BH161">
            <v>0</v>
          </cell>
          <cell r="BI161">
            <v>0</v>
          </cell>
          <cell r="BJ161">
            <v>0</v>
          </cell>
          <cell r="BK161">
            <v>0</v>
          </cell>
          <cell r="BL161">
            <v>23.810003999999999</v>
          </cell>
          <cell r="BM161">
            <v>0</v>
          </cell>
          <cell r="BN161">
            <v>0</v>
          </cell>
          <cell r="BO161">
            <v>0</v>
          </cell>
          <cell r="BP161">
            <v>0</v>
          </cell>
          <cell r="BQ161">
            <v>0</v>
          </cell>
          <cell r="BR161">
            <v>0</v>
          </cell>
          <cell r="BS161">
            <v>23.810003999999999</v>
          </cell>
          <cell r="BT161">
            <v>0</v>
          </cell>
          <cell r="BU161">
            <v>0</v>
          </cell>
          <cell r="BV161">
            <v>0</v>
          </cell>
          <cell r="BW161">
            <v>0</v>
          </cell>
          <cell r="BX161">
            <v>23.810003999999999</v>
          </cell>
          <cell r="BY161">
            <v>0</v>
          </cell>
          <cell r="BZ161">
            <v>0</v>
          </cell>
          <cell r="CA161">
            <v>0</v>
          </cell>
          <cell r="CB161">
            <v>0</v>
          </cell>
          <cell r="CC161">
            <v>0</v>
          </cell>
          <cell r="CD161">
            <v>0</v>
          </cell>
          <cell r="CE161">
            <v>0</v>
          </cell>
          <cell r="CF161">
            <v>0</v>
          </cell>
          <cell r="CG161">
            <v>0</v>
          </cell>
          <cell r="CH161">
            <v>0</v>
          </cell>
          <cell r="CI161">
            <v>0</v>
          </cell>
          <cell r="CJ161">
            <v>0</v>
          </cell>
          <cell r="CK161">
            <v>23.810003999999999</v>
          </cell>
          <cell r="CL161">
            <v>0</v>
          </cell>
          <cell r="CM161">
            <v>0</v>
          </cell>
          <cell r="CN161">
            <v>0</v>
          </cell>
          <cell r="CO161">
            <v>0</v>
          </cell>
          <cell r="CP161">
            <v>23.810003999999999</v>
          </cell>
          <cell r="CQ161" t="str">
            <v/>
          </cell>
          <cell r="CR161" t="str">
            <v/>
          </cell>
          <cell r="CS161" t="str">
            <v/>
          </cell>
          <cell r="CT161" t="str">
            <v/>
          </cell>
          <cell r="CU161">
            <v>0</v>
          </cell>
          <cell r="CX161">
            <v>19.841669999999997</v>
          </cell>
          <cell r="CY161">
            <v>19.841669999999997</v>
          </cell>
          <cell r="CZ161">
            <v>0</v>
          </cell>
          <cell r="DA161">
            <v>0</v>
          </cell>
          <cell r="DB161">
            <v>0</v>
          </cell>
          <cell r="DE161">
            <v>19.841670000000001</v>
          </cell>
          <cell r="DG161">
            <v>19.841669999999997</v>
          </cell>
          <cell r="DH161">
            <v>19.841669999999997</v>
          </cell>
          <cell r="DI161">
            <v>0</v>
          </cell>
          <cell r="DJ161">
            <v>0</v>
          </cell>
          <cell r="DK161">
            <v>0</v>
          </cell>
          <cell r="DL161">
            <v>0</v>
          </cell>
          <cell r="DM161">
            <v>0</v>
          </cell>
          <cell r="DN161">
            <v>0</v>
          </cell>
          <cell r="DS161">
            <v>0</v>
          </cell>
          <cell r="DT161">
            <v>0</v>
          </cell>
          <cell r="DU161">
            <v>0</v>
          </cell>
          <cell r="DV161">
            <v>0</v>
          </cell>
          <cell r="DW161">
            <v>0</v>
          </cell>
          <cell r="DX161" t="str">
            <v/>
          </cell>
          <cell r="DY161">
            <v>2</v>
          </cell>
          <cell r="DZ161" t="str">
            <v/>
          </cell>
          <cell r="EA161" t="str">
            <v/>
          </cell>
          <cell r="EB161" t="str">
            <v>2</v>
          </cell>
          <cell r="EC161">
            <v>19.841670000000001</v>
          </cell>
          <cell r="ED161">
            <v>19.841670000000001</v>
          </cell>
          <cell r="EE161">
            <v>0</v>
          </cell>
          <cell r="EF161">
            <v>0</v>
          </cell>
          <cell r="EG161">
            <v>0</v>
          </cell>
          <cell r="EH161">
            <v>0</v>
          </cell>
          <cell r="EI161">
            <v>0</v>
          </cell>
          <cell r="EJ161">
            <v>0</v>
          </cell>
          <cell r="EK161">
            <v>0</v>
          </cell>
          <cell r="EL161">
            <v>0</v>
          </cell>
          <cell r="EM161">
            <v>19.841670000000001</v>
          </cell>
          <cell r="EN161">
            <v>19.841670000000001</v>
          </cell>
          <cell r="EO161">
            <v>0</v>
          </cell>
          <cell r="EP161">
            <v>0</v>
          </cell>
          <cell r="EQ161">
            <v>0</v>
          </cell>
          <cell r="ER161">
            <v>19.841670000000001</v>
          </cell>
          <cell r="ES161">
            <v>0</v>
          </cell>
          <cell r="ET161">
            <v>0</v>
          </cell>
          <cell r="EU161">
            <v>0</v>
          </cell>
          <cell r="EV161">
            <v>0</v>
          </cell>
          <cell r="EW161">
            <v>0</v>
          </cell>
          <cell r="EX161">
            <v>0</v>
          </cell>
          <cell r="EY161">
            <v>0</v>
          </cell>
          <cell r="EZ161">
            <v>0</v>
          </cell>
          <cell r="FA161">
            <v>0</v>
          </cell>
          <cell r="FB161">
            <v>19.841670000000001</v>
          </cell>
          <cell r="FC161">
            <v>19.841670000000001</v>
          </cell>
          <cell r="FD161">
            <v>0</v>
          </cell>
          <cell r="FE161">
            <v>0</v>
          </cell>
          <cell r="FF161">
            <v>0</v>
          </cell>
          <cell r="FG161" t="str">
            <v/>
          </cell>
          <cell r="FH161" t="str">
            <v/>
          </cell>
          <cell r="FI161" t="str">
            <v/>
          </cell>
          <cell r="FJ161" t="str">
            <v/>
          </cell>
          <cell r="FK161">
            <v>0</v>
          </cell>
          <cell r="FN161">
            <v>19.841669999999997</v>
          </cell>
          <cell r="FO161">
            <v>0</v>
          </cell>
          <cell r="FP161">
            <v>0</v>
          </cell>
          <cell r="FQ161">
            <v>0</v>
          </cell>
          <cell r="FR161">
            <v>0</v>
          </cell>
          <cell r="FS161">
            <v>0</v>
          </cell>
          <cell r="FT161">
            <v>0</v>
          </cell>
          <cell r="FU161">
            <v>0</v>
          </cell>
          <cell r="FV161">
            <v>1</v>
          </cell>
          <cell r="FW161">
            <v>0</v>
          </cell>
          <cell r="FX161">
            <v>1</v>
          </cell>
          <cell r="FZ161">
            <v>0</v>
          </cell>
          <cell r="GA161">
            <v>0</v>
          </cell>
          <cell r="GB161">
            <v>0</v>
          </cell>
          <cell r="GC161">
            <v>0</v>
          </cell>
          <cell r="GD161">
            <v>0</v>
          </cell>
          <cell r="GE161">
            <v>0</v>
          </cell>
          <cell r="GF161">
            <v>0</v>
          </cell>
          <cell r="GG161">
            <v>0</v>
          </cell>
          <cell r="GH161">
            <v>0</v>
          </cell>
          <cell r="GI161">
            <v>0</v>
          </cell>
          <cell r="GJ161">
            <v>0</v>
          </cell>
          <cell r="GK161">
            <v>0</v>
          </cell>
          <cell r="GL161">
            <v>0</v>
          </cell>
          <cell r="GM161">
            <v>0</v>
          </cell>
          <cell r="GN161">
            <v>0</v>
          </cell>
          <cell r="GO161">
            <v>0</v>
          </cell>
          <cell r="GP161">
            <v>0</v>
          </cell>
          <cell r="GQ161">
            <v>0</v>
          </cell>
          <cell r="GR161">
            <v>0</v>
          </cell>
          <cell r="GS161">
            <v>0</v>
          </cell>
          <cell r="GT161">
            <v>0</v>
          </cell>
          <cell r="GU161">
            <v>0</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0</v>
          </cell>
          <cell r="ID161">
            <v>0</v>
          </cell>
          <cell r="IE161">
            <v>0</v>
          </cell>
          <cell r="IF161">
            <v>0</v>
          </cell>
          <cell r="IG161">
            <v>0</v>
          </cell>
          <cell r="IH161">
            <v>0</v>
          </cell>
          <cell r="II161">
            <v>0</v>
          </cell>
          <cell r="IJ161">
            <v>0</v>
          </cell>
          <cell r="IK161">
            <v>0</v>
          </cell>
          <cell r="IL161">
            <v>0</v>
          </cell>
          <cell r="IM161">
            <v>0</v>
          </cell>
          <cell r="IN161">
            <v>0</v>
          </cell>
          <cell r="IO161">
            <v>0</v>
          </cell>
          <cell r="IP161">
            <v>0</v>
          </cell>
          <cell r="IQ161">
            <v>0</v>
          </cell>
          <cell r="IR161">
            <v>0</v>
          </cell>
          <cell r="IS161">
            <v>0</v>
          </cell>
          <cell r="IT161">
            <v>0</v>
          </cell>
          <cell r="IU161">
            <v>0</v>
          </cell>
          <cell r="IV161">
            <v>0</v>
          </cell>
          <cell r="IW161">
            <v>0</v>
          </cell>
          <cell r="IX161">
            <v>0</v>
          </cell>
          <cell r="IY161">
            <v>0</v>
          </cell>
          <cell r="IZ161">
            <v>0</v>
          </cell>
          <cell r="JA161">
            <v>0</v>
          </cell>
          <cell r="JB161">
            <v>0</v>
          </cell>
          <cell r="JC161">
            <v>0</v>
          </cell>
          <cell r="JD161">
            <v>0</v>
          </cell>
          <cell r="JE161">
            <v>0</v>
          </cell>
          <cell r="JF161">
            <v>0</v>
          </cell>
          <cell r="JG161">
            <v>0</v>
          </cell>
          <cell r="JH161">
            <v>0</v>
          </cell>
          <cell r="JI161">
            <v>0</v>
          </cell>
          <cell r="JJ161">
            <v>0</v>
          </cell>
          <cell r="JK161">
            <v>0</v>
          </cell>
          <cell r="JL161">
            <v>0</v>
          </cell>
          <cell r="JM161">
            <v>0</v>
          </cell>
          <cell r="JN161">
            <v>0</v>
          </cell>
          <cell r="JO161">
            <v>0</v>
          </cell>
          <cell r="JP161">
            <v>0</v>
          </cell>
          <cell r="JQ161">
            <v>0</v>
          </cell>
          <cell r="JR161">
            <v>0</v>
          </cell>
          <cell r="JS161">
            <v>0</v>
          </cell>
          <cell r="JT161">
            <v>0</v>
          </cell>
          <cell r="JU161">
            <v>0</v>
          </cell>
          <cell r="JV161">
            <v>0</v>
          </cell>
          <cell r="JW161">
            <v>0</v>
          </cell>
          <cell r="JX161">
            <v>0</v>
          </cell>
          <cell r="JY161">
            <v>0</v>
          </cell>
          <cell r="JZ161">
            <v>0</v>
          </cell>
          <cell r="KA161">
            <v>0</v>
          </cell>
          <cell r="KB161">
            <v>0</v>
          </cell>
          <cell r="KC161">
            <v>0</v>
          </cell>
          <cell r="KD161">
            <v>0</v>
          </cell>
          <cell r="KE161">
            <v>0</v>
          </cell>
          <cell r="KF161">
            <v>0</v>
          </cell>
          <cell r="KG161">
            <v>0</v>
          </cell>
          <cell r="KH161">
            <v>0</v>
          </cell>
          <cell r="KI161">
            <v>0</v>
          </cell>
          <cell r="KJ161">
            <v>0</v>
          </cell>
          <cell r="KK161">
            <v>0</v>
          </cell>
          <cell r="KL161">
            <v>0</v>
          </cell>
          <cell r="KM161">
            <v>0</v>
          </cell>
          <cell r="KN161">
            <v>0</v>
          </cell>
          <cell r="KO161">
            <v>0</v>
          </cell>
          <cell r="KP161">
            <v>0</v>
          </cell>
          <cell r="KQ161">
            <v>0</v>
          </cell>
          <cell r="KR161">
            <v>0</v>
          </cell>
          <cell r="KS161">
            <v>0</v>
          </cell>
          <cell r="KT161">
            <v>0</v>
          </cell>
          <cell r="KU161">
            <v>0</v>
          </cell>
          <cell r="KV161">
            <v>0</v>
          </cell>
          <cell r="KW161">
            <v>0</v>
          </cell>
          <cell r="KX161">
            <v>0</v>
          </cell>
          <cell r="KY161">
            <v>0</v>
          </cell>
          <cell r="KZ161">
            <v>0</v>
          </cell>
          <cell r="LA161">
            <v>0</v>
          </cell>
          <cell r="LB161">
            <v>0</v>
          </cell>
          <cell r="LC161">
            <v>0</v>
          </cell>
          <cell r="LD161">
            <v>0</v>
          </cell>
          <cell r="LE161">
            <v>0</v>
          </cell>
          <cell r="LF161">
            <v>0</v>
          </cell>
          <cell r="LG161">
            <v>0</v>
          </cell>
          <cell r="LH161">
            <v>0</v>
          </cell>
          <cell r="LI161">
            <v>0</v>
          </cell>
          <cell r="LJ161">
            <v>0</v>
          </cell>
          <cell r="LK161">
            <v>0</v>
          </cell>
          <cell r="LL161">
            <v>0</v>
          </cell>
          <cell r="LQ161">
            <v>0</v>
          </cell>
          <cell r="LR161">
            <v>0</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v>2022</v>
          </cell>
          <cell r="OM161">
            <v>2022</v>
          </cell>
          <cell r="ON161">
            <v>2023</v>
          </cell>
          <cell r="OO161">
            <v>2023</v>
          </cell>
          <cell r="OP161" t="str">
            <v>п</v>
          </cell>
          <cell r="OR161" t="str">
            <v>нд</v>
          </cell>
          <cell r="OT161">
            <v>23.810003999999996</v>
          </cell>
        </row>
        <row r="162">
          <cell r="A162" t="str">
            <v>M_Che443</v>
          </cell>
          <cell r="B162" t="str">
            <v>1.1.6</v>
          </cell>
          <cell r="C162" t="str">
            <v>Разработка ПСД на создание  Системы защиты персональных данных, обрабатываемых в информационной системе персональных данных АИС ЕАИСРЭ (Автоматизированная информационная система «Единая автоматизированная информационная система реализации электроэнергии») АО "Чеченэнерго"</v>
          </cell>
          <cell r="D162" t="str">
            <v>M_Che443</v>
          </cell>
          <cell r="E162">
            <v>0.72711999999999988</v>
          </cell>
          <cell r="H162">
            <v>0</v>
          </cell>
          <cell r="J162">
            <v>0.72711999999999988</v>
          </cell>
          <cell r="K162">
            <v>0.72711999999999988</v>
          </cell>
          <cell r="L162">
            <v>0</v>
          </cell>
          <cell r="M162">
            <v>0</v>
          </cell>
          <cell r="N162">
            <v>0</v>
          </cell>
          <cell r="O162">
            <v>0</v>
          </cell>
          <cell r="P162">
            <v>0</v>
          </cell>
          <cell r="Q162">
            <v>0</v>
          </cell>
          <cell r="R162">
            <v>0.72711999999999988</v>
          </cell>
          <cell r="S162">
            <v>0</v>
          </cell>
          <cell r="T162">
            <v>0</v>
          </cell>
          <cell r="U162">
            <v>0.60593333333333321</v>
          </cell>
          <cell r="V162">
            <v>0</v>
          </cell>
          <cell r="W162">
            <v>0.12118666666666666</v>
          </cell>
          <cell r="X162">
            <v>0</v>
          </cell>
          <cell r="Y162">
            <v>0</v>
          </cell>
          <cell r="Z162">
            <v>0</v>
          </cell>
          <cell r="AA162">
            <v>0</v>
          </cell>
          <cell r="AB162">
            <v>0</v>
          </cell>
          <cell r="AC162">
            <v>0</v>
          </cell>
          <cell r="AD162">
            <v>0</v>
          </cell>
          <cell r="AE162">
            <v>0</v>
          </cell>
          <cell r="AF162">
            <v>0</v>
          </cell>
          <cell r="AG162">
            <v>0</v>
          </cell>
          <cell r="AH162">
            <v>0</v>
          </cell>
          <cell r="AI162">
            <v>0</v>
          </cell>
          <cell r="AJ162">
            <v>0.72711999999999988</v>
          </cell>
          <cell r="AK162">
            <v>0</v>
          </cell>
          <cell r="AL162">
            <v>0</v>
          </cell>
          <cell r="AM162">
            <v>0.60593333333333321</v>
          </cell>
          <cell r="AN162">
            <v>0</v>
          </cell>
          <cell r="AO162">
            <v>0.12118666666666666</v>
          </cell>
          <cell r="AP162">
            <v>0</v>
          </cell>
          <cell r="AQ162">
            <v>0</v>
          </cell>
          <cell r="AR162">
            <v>0</v>
          </cell>
          <cell r="AS162">
            <v>0</v>
          </cell>
          <cell r="AT162">
            <v>0</v>
          </cell>
          <cell r="AU162">
            <v>0</v>
          </cell>
          <cell r="AV162">
            <v>0</v>
          </cell>
          <cell r="AW162">
            <v>0</v>
          </cell>
          <cell r="AX162">
            <v>0</v>
          </cell>
          <cell r="AY162">
            <v>0</v>
          </cell>
          <cell r="AZ162">
            <v>0</v>
          </cell>
          <cell r="BA162">
            <v>0</v>
          </cell>
          <cell r="BB162" t="str">
            <v/>
          </cell>
          <cell r="BC162" t="str">
            <v/>
          </cell>
          <cell r="BD162">
            <v>3</v>
          </cell>
          <cell r="BE162" t="str">
            <v/>
          </cell>
          <cell r="BF162" t="str">
            <v>3</v>
          </cell>
          <cell r="BG162">
            <v>0</v>
          </cell>
          <cell r="BH162">
            <v>0</v>
          </cell>
          <cell r="BI162">
            <v>0</v>
          </cell>
          <cell r="BJ162">
            <v>0</v>
          </cell>
          <cell r="BK162">
            <v>0</v>
          </cell>
          <cell r="BL162">
            <v>0</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0</v>
          </cell>
          <cell r="CF162">
            <v>0</v>
          </cell>
          <cell r="CG162">
            <v>0</v>
          </cell>
          <cell r="CH162">
            <v>0</v>
          </cell>
          <cell r="CI162">
            <v>0</v>
          </cell>
          <cell r="CJ162">
            <v>0</v>
          </cell>
          <cell r="CK162">
            <v>0</v>
          </cell>
          <cell r="CL162">
            <v>0</v>
          </cell>
          <cell r="CM162">
            <v>0</v>
          </cell>
          <cell r="CN162">
            <v>0</v>
          </cell>
          <cell r="CO162">
            <v>0</v>
          </cell>
          <cell r="CP162">
            <v>0</v>
          </cell>
          <cell r="CQ162" t="str">
            <v/>
          </cell>
          <cell r="CR162" t="str">
            <v/>
          </cell>
          <cell r="CS162" t="str">
            <v/>
          </cell>
          <cell r="CT162" t="str">
            <v/>
          </cell>
          <cell r="CU162">
            <v>0</v>
          </cell>
          <cell r="CX162">
            <v>0.60593333333333321</v>
          </cell>
          <cell r="CY162">
            <v>0.60593333333333321</v>
          </cell>
          <cell r="CZ162">
            <v>0</v>
          </cell>
          <cell r="DA162">
            <v>0</v>
          </cell>
          <cell r="DB162">
            <v>0</v>
          </cell>
          <cell r="DE162">
            <v>0</v>
          </cell>
          <cell r="DG162">
            <v>0.60593333333333321</v>
          </cell>
          <cell r="DH162">
            <v>0.60593333333333321</v>
          </cell>
          <cell r="DI162">
            <v>0</v>
          </cell>
          <cell r="DJ162">
            <v>0</v>
          </cell>
          <cell r="DK162">
            <v>0</v>
          </cell>
          <cell r="DL162">
            <v>0</v>
          </cell>
          <cell r="DM162">
            <v>0</v>
          </cell>
          <cell r="DN162">
            <v>0.60593333333333321</v>
          </cell>
          <cell r="DS162">
            <v>0</v>
          </cell>
          <cell r="DT162">
            <v>0</v>
          </cell>
          <cell r="DU162">
            <v>0.60593333333333321</v>
          </cell>
          <cell r="DV162">
            <v>0</v>
          </cell>
          <cell r="DW162">
            <v>0</v>
          </cell>
          <cell r="DX162" t="str">
            <v/>
          </cell>
          <cell r="DY162">
            <v>2</v>
          </cell>
          <cell r="DZ162" t="str">
            <v/>
          </cell>
          <cell r="EA162" t="str">
            <v/>
          </cell>
          <cell r="EB162" t="str">
            <v>2</v>
          </cell>
          <cell r="EC162">
            <v>0</v>
          </cell>
          <cell r="ED162">
            <v>0</v>
          </cell>
          <cell r="EE162">
            <v>0</v>
          </cell>
          <cell r="EF162">
            <v>0</v>
          </cell>
          <cell r="EG162">
            <v>0</v>
          </cell>
          <cell r="EH162">
            <v>0</v>
          </cell>
          <cell r="EI162">
            <v>0</v>
          </cell>
          <cell r="EJ162">
            <v>0</v>
          </cell>
          <cell r="EK162">
            <v>0</v>
          </cell>
          <cell r="EL162">
            <v>0</v>
          </cell>
          <cell r="EM162">
            <v>0</v>
          </cell>
          <cell r="EN162">
            <v>0</v>
          </cell>
          <cell r="EO162">
            <v>0</v>
          </cell>
          <cell r="EP162">
            <v>0</v>
          </cell>
          <cell r="EQ162">
            <v>0</v>
          </cell>
          <cell r="ER162">
            <v>0</v>
          </cell>
          <cell r="ES162">
            <v>0</v>
          </cell>
          <cell r="ET162">
            <v>0</v>
          </cell>
          <cell r="EU162">
            <v>0</v>
          </cell>
          <cell r="EV162">
            <v>0</v>
          </cell>
          <cell r="EW162">
            <v>0</v>
          </cell>
          <cell r="EX162">
            <v>0</v>
          </cell>
          <cell r="EY162">
            <v>0</v>
          </cell>
          <cell r="EZ162">
            <v>0</v>
          </cell>
          <cell r="FA162">
            <v>0</v>
          </cell>
          <cell r="FB162">
            <v>0</v>
          </cell>
          <cell r="FC162">
            <v>0</v>
          </cell>
          <cell r="FD162">
            <v>0</v>
          </cell>
          <cell r="FE162">
            <v>0</v>
          </cell>
          <cell r="FF162">
            <v>0</v>
          </cell>
          <cell r="FG162" t="str">
            <v/>
          </cell>
          <cell r="FH162" t="str">
            <v/>
          </cell>
          <cell r="FI162" t="str">
            <v/>
          </cell>
          <cell r="FJ162" t="str">
            <v/>
          </cell>
          <cell r="FK162">
            <v>0</v>
          </cell>
          <cell r="FN162">
            <v>0.60593333333333321</v>
          </cell>
          <cell r="FO162">
            <v>0</v>
          </cell>
          <cell r="FP162">
            <v>0</v>
          </cell>
          <cell r="FQ162">
            <v>0</v>
          </cell>
          <cell r="FR162">
            <v>0</v>
          </cell>
          <cell r="FS162">
            <v>0</v>
          </cell>
          <cell r="FT162">
            <v>0</v>
          </cell>
          <cell r="FU162">
            <v>0</v>
          </cell>
          <cell r="FV162">
            <v>0</v>
          </cell>
          <cell r="FW162">
            <v>0</v>
          </cell>
          <cell r="FX162">
            <v>0</v>
          </cell>
          <cell r="FZ162">
            <v>0</v>
          </cell>
          <cell r="GA162">
            <v>0</v>
          </cell>
          <cell r="GB162">
            <v>0</v>
          </cell>
          <cell r="GC162">
            <v>0</v>
          </cell>
          <cell r="GD162">
            <v>0</v>
          </cell>
          <cell r="GE162">
            <v>0</v>
          </cell>
          <cell r="GF162">
            <v>0</v>
          </cell>
          <cell r="GG162">
            <v>0</v>
          </cell>
          <cell r="GH162">
            <v>0</v>
          </cell>
          <cell r="GI162">
            <v>0</v>
          </cell>
          <cell r="GJ162">
            <v>0</v>
          </cell>
          <cell r="GK162">
            <v>0</v>
          </cell>
          <cell r="GL162">
            <v>0</v>
          </cell>
          <cell r="GM162">
            <v>0</v>
          </cell>
          <cell r="GN162">
            <v>0</v>
          </cell>
          <cell r="GO162">
            <v>0</v>
          </cell>
          <cell r="GP162">
            <v>0</v>
          </cell>
          <cell r="GQ162">
            <v>0</v>
          </cell>
          <cell r="GR162">
            <v>0</v>
          </cell>
          <cell r="GS162">
            <v>0</v>
          </cell>
          <cell r="GT162">
            <v>0</v>
          </cell>
          <cell r="GU162">
            <v>0</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0</v>
          </cell>
          <cell r="ID162">
            <v>0</v>
          </cell>
          <cell r="IE162">
            <v>0</v>
          </cell>
          <cell r="IF162">
            <v>0</v>
          </cell>
          <cell r="IG162">
            <v>0</v>
          </cell>
          <cell r="IH162">
            <v>0</v>
          </cell>
          <cell r="II162">
            <v>0</v>
          </cell>
          <cell r="IJ162">
            <v>0</v>
          </cell>
          <cell r="IK162">
            <v>0</v>
          </cell>
          <cell r="IL162">
            <v>0</v>
          </cell>
          <cell r="IM162">
            <v>0</v>
          </cell>
          <cell r="IN162">
            <v>0</v>
          </cell>
          <cell r="IO162">
            <v>0</v>
          </cell>
          <cell r="IP162">
            <v>0</v>
          </cell>
          <cell r="IQ162">
            <v>0</v>
          </cell>
          <cell r="IR162">
            <v>0</v>
          </cell>
          <cell r="IS162">
            <v>0</v>
          </cell>
          <cell r="IT162">
            <v>0</v>
          </cell>
          <cell r="IU162">
            <v>0</v>
          </cell>
          <cell r="IV162">
            <v>0</v>
          </cell>
          <cell r="IW162">
            <v>0</v>
          </cell>
          <cell r="IX162">
            <v>0</v>
          </cell>
          <cell r="IY162">
            <v>0</v>
          </cell>
          <cell r="IZ162">
            <v>0</v>
          </cell>
          <cell r="JA162">
            <v>0</v>
          </cell>
          <cell r="JB162">
            <v>0</v>
          </cell>
          <cell r="JC162">
            <v>0</v>
          </cell>
          <cell r="JD162">
            <v>0</v>
          </cell>
          <cell r="JE162">
            <v>0</v>
          </cell>
          <cell r="JF162">
            <v>0</v>
          </cell>
          <cell r="JG162">
            <v>0</v>
          </cell>
          <cell r="JH162">
            <v>0</v>
          </cell>
          <cell r="JI162">
            <v>0</v>
          </cell>
          <cell r="JJ162">
            <v>0</v>
          </cell>
          <cell r="JK162">
            <v>0</v>
          </cell>
          <cell r="JL162">
            <v>0</v>
          </cell>
          <cell r="JM162">
            <v>0</v>
          </cell>
          <cell r="JN162">
            <v>0</v>
          </cell>
          <cell r="JO162">
            <v>0</v>
          </cell>
          <cell r="JP162">
            <v>0</v>
          </cell>
          <cell r="JQ162">
            <v>0</v>
          </cell>
          <cell r="JR162">
            <v>0</v>
          </cell>
          <cell r="JS162">
            <v>0</v>
          </cell>
          <cell r="JT162">
            <v>0</v>
          </cell>
          <cell r="JU162">
            <v>0</v>
          </cell>
          <cell r="JV162">
            <v>0</v>
          </cell>
          <cell r="JW162">
            <v>0</v>
          </cell>
          <cell r="JX162">
            <v>0</v>
          </cell>
          <cell r="JY162">
            <v>0</v>
          </cell>
          <cell r="JZ162">
            <v>0</v>
          </cell>
          <cell r="KA162">
            <v>0</v>
          </cell>
          <cell r="KB162">
            <v>0</v>
          </cell>
          <cell r="KC162">
            <v>0</v>
          </cell>
          <cell r="KD162">
            <v>0</v>
          </cell>
          <cell r="KE162">
            <v>0</v>
          </cell>
          <cell r="KF162">
            <v>0</v>
          </cell>
          <cell r="KG162">
            <v>0</v>
          </cell>
          <cell r="KH162">
            <v>0</v>
          </cell>
          <cell r="KI162">
            <v>0</v>
          </cell>
          <cell r="KJ162">
            <v>0</v>
          </cell>
          <cell r="KK162">
            <v>0</v>
          </cell>
          <cell r="KL162">
            <v>0</v>
          </cell>
          <cell r="KM162">
            <v>0</v>
          </cell>
          <cell r="KN162">
            <v>0</v>
          </cell>
          <cell r="KO162">
            <v>0</v>
          </cell>
          <cell r="KP162">
            <v>0</v>
          </cell>
          <cell r="KQ162">
            <v>0</v>
          </cell>
          <cell r="KR162">
            <v>0</v>
          </cell>
          <cell r="KS162">
            <v>0</v>
          </cell>
          <cell r="KT162">
            <v>0</v>
          </cell>
          <cell r="KU162">
            <v>0</v>
          </cell>
          <cell r="KV162">
            <v>0</v>
          </cell>
          <cell r="KW162">
            <v>0</v>
          </cell>
          <cell r="KX162">
            <v>0</v>
          </cell>
          <cell r="KY162">
            <v>0</v>
          </cell>
          <cell r="KZ162">
            <v>0</v>
          </cell>
          <cell r="LA162">
            <v>0</v>
          </cell>
          <cell r="LB162">
            <v>0</v>
          </cell>
          <cell r="LC162">
            <v>0</v>
          </cell>
          <cell r="LD162">
            <v>0</v>
          </cell>
          <cell r="LE162">
            <v>0</v>
          </cell>
          <cell r="LF162">
            <v>0</v>
          </cell>
          <cell r="LG162">
            <v>0</v>
          </cell>
          <cell r="LH162">
            <v>0</v>
          </cell>
          <cell r="LI162">
            <v>0</v>
          </cell>
          <cell r="LJ162">
            <v>0</v>
          </cell>
          <cell r="LK162">
            <v>0</v>
          </cell>
          <cell r="LL162">
            <v>0</v>
          </cell>
          <cell r="LQ162">
            <v>0</v>
          </cell>
          <cell r="LR162">
            <v>0</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v>2022</v>
          </cell>
          <cell r="OM162">
            <v>2023</v>
          </cell>
          <cell r="ON162">
            <v>2023</v>
          </cell>
          <cell r="OO162">
            <v>2023</v>
          </cell>
          <cell r="OP162" t="str">
            <v>п</v>
          </cell>
          <cell r="OR162" t="str">
            <v>нд</v>
          </cell>
          <cell r="OT162">
            <v>0.72711999999999988</v>
          </cell>
        </row>
        <row r="163">
          <cell r="A163" t="str">
            <v>M_Che450_22</v>
          </cell>
          <cell r="B163" t="str">
            <v>1.1.6</v>
          </cell>
          <cell r="C163" t="str">
            <v>Приобретение акустического поискового прибора -2 шт.</v>
          </cell>
          <cell r="D163" t="str">
            <v>M_Che450_22</v>
          </cell>
          <cell r="E163" t="str">
            <v>нд</v>
          </cell>
          <cell r="H163">
            <v>0.46</v>
          </cell>
          <cell r="J163">
            <v>0.46</v>
          </cell>
          <cell r="K163">
            <v>0</v>
          </cell>
          <cell r="L163">
            <v>0.46</v>
          </cell>
          <cell r="M163">
            <v>0</v>
          </cell>
          <cell r="N163">
            <v>0</v>
          </cell>
          <cell r="O163">
            <v>0.38333333333333336</v>
          </cell>
          <cell r="P163">
            <v>0</v>
          </cell>
          <cell r="Q163">
            <v>7.6666666666666661E-2</v>
          </cell>
          <cell r="R163" t="str">
            <v>нд</v>
          </cell>
          <cell r="S163" t="str">
            <v>нд</v>
          </cell>
          <cell r="T163" t="str">
            <v>нд</v>
          </cell>
          <cell r="U163" t="str">
            <v>нд</v>
          </cell>
          <cell r="V163" t="str">
            <v>нд</v>
          </cell>
          <cell r="W163" t="str">
            <v>нд</v>
          </cell>
          <cell r="X163" t="str">
            <v>нд</v>
          </cell>
          <cell r="Y163" t="str">
            <v>нд</v>
          </cell>
          <cell r="Z163" t="str">
            <v>нд</v>
          </cell>
          <cell r="AA163" t="str">
            <v>нд</v>
          </cell>
          <cell r="AB163" t="str">
            <v>нд</v>
          </cell>
          <cell r="AC163" t="str">
            <v>нд</v>
          </cell>
          <cell r="AD163" t="str">
            <v>нд</v>
          </cell>
          <cell r="AE163" t="str">
            <v>нд</v>
          </cell>
          <cell r="AF163" t="str">
            <v>нд</v>
          </cell>
          <cell r="AG163" t="str">
            <v>нд</v>
          </cell>
          <cell r="AH163" t="str">
            <v>нд</v>
          </cell>
          <cell r="AI163" t="str">
            <v>нд</v>
          </cell>
          <cell r="AJ163" t="str">
            <v>нд</v>
          </cell>
          <cell r="AK163" t="str">
            <v>нд</v>
          </cell>
          <cell r="AL163" t="str">
            <v>нд</v>
          </cell>
          <cell r="AM163" t="str">
            <v>нд</v>
          </cell>
          <cell r="AN163" t="str">
            <v>нд</v>
          </cell>
          <cell r="AO163" t="str">
            <v>нд</v>
          </cell>
          <cell r="AP163" t="str">
            <v>нд</v>
          </cell>
          <cell r="AQ163" t="str">
            <v>нд</v>
          </cell>
          <cell r="AR163" t="str">
            <v>нд</v>
          </cell>
          <cell r="AS163" t="str">
            <v>нд</v>
          </cell>
          <cell r="AT163" t="str">
            <v>нд</v>
          </cell>
          <cell r="AU163" t="str">
            <v>нд</v>
          </cell>
          <cell r="AV163" t="str">
            <v>нд</v>
          </cell>
          <cell r="AW163" t="str">
            <v>нд</v>
          </cell>
          <cell r="AX163" t="str">
            <v>нд</v>
          </cell>
          <cell r="AY163" t="str">
            <v>нд</v>
          </cell>
          <cell r="AZ163" t="str">
            <v>нд</v>
          </cell>
          <cell r="BA163" t="str">
            <v>нд</v>
          </cell>
          <cell r="BB163">
            <v>1</v>
          </cell>
          <cell r="BC163">
            <v>2</v>
          </cell>
          <cell r="BD163">
            <v>3</v>
          </cell>
          <cell r="BE163" t="str">
            <v/>
          </cell>
          <cell r="BF163" t="str">
            <v>1 2 3</v>
          </cell>
          <cell r="BG163">
            <v>0</v>
          </cell>
          <cell r="BH163">
            <v>0</v>
          </cell>
          <cell r="BI163">
            <v>0</v>
          </cell>
          <cell r="BJ163">
            <v>0</v>
          </cell>
          <cell r="BK163">
            <v>0</v>
          </cell>
          <cell r="BL163">
            <v>0</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0</v>
          </cell>
          <cell r="CF163">
            <v>0</v>
          </cell>
          <cell r="CG163">
            <v>0</v>
          </cell>
          <cell r="CH163">
            <v>0</v>
          </cell>
          <cell r="CI163">
            <v>0</v>
          </cell>
          <cell r="CJ163">
            <v>0</v>
          </cell>
          <cell r="CK163">
            <v>0</v>
          </cell>
          <cell r="CL163">
            <v>0</v>
          </cell>
          <cell r="CM163">
            <v>0</v>
          </cell>
          <cell r="CN163">
            <v>0</v>
          </cell>
          <cell r="CO163">
            <v>0</v>
          </cell>
          <cell r="CP163">
            <v>0</v>
          </cell>
          <cell r="CQ163">
            <v>1</v>
          </cell>
          <cell r="CR163">
            <v>2</v>
          </cell>
          <cell r="CS163">
            <v>3</v>
          </cell>
          <cell r="CT163" t="str">
            <v/>
          </cell>
          <cell r="CU163" t="str">
            <v>1 2 3</v>
          </cell>
          <cell r="CX163" t="str">
            <v>нд</v>
          </cell>
          <cell r="CY163" t="str">
            <v>нд</v>
          </cell>
          <cell r="CZ163" t="str">
            <v>нд</v>
          </cell>
          <cell r="DA163" t="str">
            <v>нд</v>
          </cell>
          <cell r="DB163" t="str">
            <v>нд</v>
          </cell>
          <cell r="DE163">
            <v>0.46</v>
          </cell>
          <cell r="DG163">
            <v>0.46</v>
          </cell>
          <cell r="DH163">
            <v>0</v>
          </cell>
          <cell r="DI163">
            <v>0.46</v>
          </cell>
          <cell r="DJ163">
            <v>0</v>
          </cell>
          <cell r="DK163">
            <v>0</v>
          </cell>
          <cell r="DL163">
            <v>0.46</v>
          </cell>
          <cell r="DM163">
            <v>0</v>
          </cell>
          <cell r="DN163" t="str">
            <v>нд</v>
          </cell>
          <cell r="DS163" t="str">
            <v>нд</v>
          </cell>
          <cell r="DT163" t="str">
            <v>нд</v>
          </cell>
          <cell r="DU163" t="str">
            <v>нд</v>
          </cell>
          <cell r="DV163" t="str">
            <v>нд</v>
          </cell>
          <cell r="DW163" t="str">
            <v>нд</v>
          </cell>
          <cell r="DX163" t="str">
            <v/>
          </cell>
          <cell r="DY163" t="str">
            <v/>
          </cell>
          <cell r="DZ163" t="str">
            <v/>
          </cell>
          <cell r="EA163" t="str">
            <v/>
          </cell>
          <cell r="EB163">
            <v>0</v>
          </cell>
          <cell r="EC163">
            <v>0</v>
          </cell>
          <cell r="ED163">
            <v>0</v>
          </cell>
          <cell r="EE163">
            <v>0</v>
          </cell>
          <cell r="EF163">
            <v>0</v>
          </cell>
          <cell r="EG163">
            <v>0</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0</v>
          </cell>
          <cell r="EX163">
            <v>0</v>
          </cell>
          <cell r="EY163">
            <v>0</v>
          </cell>
          <cell r="EZ163">
            <v>0</v>
          </cell>
          <cell r="FA163">
            <v>0</v>
          </cell>
          <cell r="FB163">
            <v>0</v>
          </cell>
          <cell r="FC163">
            <v>0</v>
          </cell>
          <cell r="FD163">
            <v>0</v>
          </cell>
          <cell r="FE163">
            <v>0</v>
          </cell>
          <cell r="FF163">
            <v>0</v>
          </cell>
          <cell r="FG163" t="str">
            <v/>
          </cell>
          <cell r="FH163" t="str">
            <v/>
          </cell>
          <cell r="FI163" t="str">
            <v/>
          </cell>
          <cell r="FJ163" t="str">
            <v/>
          </cell>
          <cell r="FK163">
            <v>0</v>
          </cell>
          <cell r="FN163" t="str">
            <v>нд</v>
          </cell>
          <cell r="FO163" t="str">
            <v>нд</v>
          </cell>
          <cell r="FP163" t="str">
            <v>нд</v>
          </cell>
          <cell r="FQ163" t="str">
            <v>нд</v>
          </cell>
          <cell r="FR163" t="str">
            <v>нд</v>
          </cell>
          <cell r="FS163" t="str">
            <v>нд</v>
          </cell>
          <cell r="FT163" t="str">
            <v>нд</v>
          </cell>
          <cell r="FU163" t="str">
            <v>нд</v>
          </cell>
          <cell r="FV163" t="str">
            <v>нд</v>
          </cell>
          <cell r="FW163" t="str">
            <v>нд</v>
          </cell>
          <cell r="FX163" t="str">
            <v>нд</v>
          </cell>
          <cell r="FZ163">
            <v>0</v>
          </cell>
          <cell r="GA163">
            <v>0</v>
          </cell>
          <cell r="GB163">
            <v>0</v>
          </cell>
          <cell r="GC163">
            <v>0</v>
          </cell>
          <cell r="GD163">
            <v>0</v>
          </cell>
          <cell r="GE163">
            <v>0</v>
          </cell>
          <cell r="GF163">
            <v>0</v>
          </cell>
          <cell r="GG163">
            <v>0</v>
          </cell>
          <cell r="GH163">
            <v>0</v>
          </cell>
          <cell r="GI163">
            <v>0</v>
          </cell>
          <cell r="GJ163">
            <v>0</v>
          </cell>
          <cell r="GK163" t="str">
            <v>нд</v>
          </cell>
          <cell r="GL163" t="str">
            <v>нд</v>
          </cell>
          <cell r="GM163" t="str">
            <v>нд</v>
          </cell>
          <cell r="GN163" t="str">
            <v>нд</v>
          </cell>
          <cell r="GO163" t="str">
            <v>нд</v>
          </cell>
          <cell r="GP163" t="str">
            <v>нд</v>
          </cell>
          <cell r="GQ163" t="str">
            <v>нд</v>
          </cell>
          <cell r="GR163" t="str">
            <v>нд</v>
          </cell>
          <cell r="GS163" t="str">
            <v>нд</v>
          </cell>
          <cell r="GT163" t="str">
            <v>нд</v>
          </cell>
          <cell r="GU163" t="str">
            <v>нд</v>
          </cell>
          <cell r="GV163" t="str">
            <v>нд</v>
          </cell>
          <cell r="GW163" t="str">
            <v>нд</v>
          </cell>
          <cell r="GX163" t="str">
            <v>нд</v>
          </cell>
          <cell r="GY163" t="str">
            <v>нд</v>
          </cell>
          <cell r="GZ163" t="str">
            <v>нд</v>
          </cell>
          <cell r="HA163" t="str">
            <v>нд</v>
          </cell>
          <cell r="HB163" t="str">
            <v>нд</v>
          </cell>
          <cell r="HC163" t="str">
            <v>нд</v>
          </cell>
          <cell r="HD163" t="str">
            <v>нд</v>
          </cell>
          <cell r="HE163" t="str">
            <v>нд</v>
          </cell>
          <cell r="HF163" t="str">
            <v>нд</v>
          </cell>
          <cell r="HG163" t="str">
            <v>нд</v>
          </cell>
          <cell r="HH163" t="str">
            <v>нд</v>
          </cell>
          <cell r="HI163" t="str">
            <v>нд</v>
          </cell>
          <cell r="HJ163" t="str">
            <v>нд</v>
          </cell>
          <cell r="HK163" t="str">
            <v>нд</v>
          </cell>
          <cell r="HL163" t="str">
            <v>нд</v>
          </cell>
          <cell r="HM163" t="str">
            <v>нд</v>
          </cell>
          <cell r="HN163" t="str">
            <v>нд</v>
          </cell>
          <cell r="HO163" t="str">
            <v>нд</v>
          </cell>
          <cell r="HP163" t="str">
            <v>нд</v>
          </cell>
          <cell r="HQ163" t="str">
            <v>нд</v>
          </cell>
          <cell r="HR163" t="str">
            <v>нд</v>
          </cell>
          <cell r="HS163" t="str">
            <v>нд</v>
          </cell>
          <cell r="HT163" t="str">
            <v>нд</v>
          </cell>
          <cell r="HU163" t="str">
            <v>нд</v>
          </cell>
          <cell r="HV163" t="str">
            <v>нд</v>
          </cell>
          <cell r="HW163" t="str">
            <v>нд</v>
          </cell>
          <cell r="HX163" t="str">
            <v>нд</v>
          </cell>
          <cell r="HY163" t="str">
            <v>нд</v>
          </cell>
          <cell r="HZ163" t="str">
            <v>нд</v>
          </cell>
          <cell r="IA163" t="str">
            <v>нд</v>
          </cell>
          <cell r="IB163" t="str">
            <v>нд</v>
          </cell>
          <cell r="IC163" t="str">
            <v>нд</v>
          </cell>
          <cell r="ID163" t="str">
            <v>нд</v>
          </cell>
          <cell r="IE163" t="str">
            <v>нд</v>
          </cell>
          <cell r="IF163" t="str">
            <v>нд</v>
          </cell>
          <cell r="IG163" t="str">
            <v>нд</v>
          </cell>
          <cell r="IH163" t="str">
            <v>нд</v>
          </cell>
          <cell r="II163" t="str">
            <v>нд</v>
          </cell>
          <cell r="IJ163" t="str">
            <v>нд</v>
          </cell>
          <cell r="IK163" t="str">
            <v>нд</v>
          </cell>
          <cell r="IL163" t="str">
            <v>нд</v>
          </cell>
          <cell r="IM163" t="str">
            <v>нд</v>
          </cell>
          <cell r="IN163" t="str">
            <v>нд</v>
          </cell>
          <cell r="IO163" t="str">
            <v>нд</v>
          </cell>
          <cell r="IP163" t="str">
            <v>нд</v>
          </cell>
          <cell r="IQ163" t="str">
            <v>нд</v>
          </cell>
          <cell r="IR163" t="str">
            <v>нд</v>
          </cell>
          <cell r="IS163" t="str">
            <v>нд</v>
          </cell>
          <cell r="IT163" t="str">
            <v>нд</v>
          </cell>
          <cell r="IU163" t="str">
            <v>нд</v>
          </cell>
          <cell r="IV163" t="str">
            <v>нд</v>
          </cell>
          <cell r="IW163" t="str">
            <v>нд</v>
          </cell>
          <cell r="IX163" t="str">
            <v>нд</v>
          </cell>
          <cell r="IY163">
            <v>0.46</v>
          </cell>
          <cell r="IZ163">
            <v>0</v>
          </cell>
          <cell r="JA163">
            <v>0</v>
          </cell>
          <cell r="JB163">
            <v>0</v>
          </cell>
          <cell r="JC163">
            <v>0</v>
          </cell>
          <cell r="JD163">
            <v>0</v>
          </cell>
          <cell r="JE163">
            <v>0</v>
          </cell>
          <cell r="JF163">
            <v>0</v>
          </cell>
          <cell r="JG163">
            <v>2</v>
          </cell>
          <cell r="JH163">
            <v>0</v>
          </cell>
          <cell r="JI163">
            <v>2</v>
          </cell>
          <cell r="JJ163">
            <v>0.46</v>
          </cell>
          <cell r="JK163">
            <v>0</v>
          </cell>
          <cell r="JL163">
            <v>0</v>
          </cell>
          <cell r="JM163">
            <v>0</v>
          </cell>
          <cell r="JN163">
            <v>0</v>
          </cell>
          <cell r="JO163">
            <v>0</v>
          </cell>
          <cell r="JP163">
            <v>0</v>
          </cell>
          <cell r="JQ163">
            <v>0</v>
          </cell>
          <cell r="JR163">
            <v>2</v>
          </cell>
          <cell r="JS163">
            <v>0</v>
          </cell>
          <cell r="JT163">
            <v>2</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0</v>
          </cell>
          <cell r="KR163">
            <v>0</v>
          </cell>
          <cell r="KS163">
            <v>0</v>
          </cell>
          <cell r="KT163">
            <v>0</v>
          </cell>
          <cell r="KU163">
            <v>0</v>
          </cell>
          <cell r="KV163">
            <v>0</v>
          </cell>
          <cell r="KW163">
            <v>0</v>
          </cell>
          <cell r="KX163">
            <v>0</v>
          </cell>
          <cell r="KY163">
            <v>0</v>
          </cell>
          <cell r="KZ163">
            <v>0</v>
          </cell>
          <cell r="LA163">
            <v>0</v>
          </cell>
          <cell r="LB163">
            <v>0</v>
          </cell>
          <cell r="LC163">
            <v>0</v>
          </cell>
          <cell r="LD163">
            <v>0</v>
          </cell>
          <cell r="LE163">
            <v>0</v>
          </cell>
          <cell r="LF163">
            <v>0</v>
          </cell>
          <cell r="LG163">
            <v>0</v>
          </cell>
          <cell r="LH163">
            <v>0</v>
          </cell>
          <cell r="LI163">
            <v>0</v>
          </cell>
          <cell r="LJ163">
            <v>0</v>
          </cell>
          <cell r="LK163">
            <v>0</v>
          </cell>
          <cell r="LL163">
            <v>0</v>
          </cell>
          <cell r="LQ163" t="str">
            <v>нд</v>
          </cell>
          <cell r="LR163" t="str">
            <v>нд</v>
          </cell>
          <cell r="LS163" t="str">
            <v>нд</v>
          </cell>
          <cell r="LT163" t="str">
            <v>нд</v>
          </cell>
          <cell r="LU163" t="str">
            <v>нд</v>
          </cell>
          <cell r="LX163">
            <v>0</v>
          </cell>
          <cell r="LY163">
            <v>0</v>
          </cell>
          <cell r="LZ163">
            <v>0</v>
          </cell>
          <cell r="MA163">
            <v>0</v>
          </cell>
          <cell r="MB163">
            <v>0</v>
          </cell>
          <cell r="MC163" t="str">
            <v>нд</v>
          </cell>
          <cell r="MD163" t="str">
            <v>нд</v>
          </cell>
          <cell r="ME163" t="str">
            <v>нд</v>
          </cell>
          <cell r="MF163" t="str">
            <v>нд</v>
          </cell>
          <cell r="MG163" t="str">
            <v>нд</v>
          </cell>
          <cell r="MH163" t="str">
            <v>нд</v>
          </cell>
          <cell r="MI163" t="str">
            <v>нд</v>
          </cell>
          <cell r="MJ163" t="str">
            <v>нд</v>
          </cell>
          <cell r="MK163" t="str">
            <v>нд</v>
          </cell>
          <cell r="ML163" t="str">
            <v>нд</v>
          </cell>
          <cell r="MM163" t="str">
            <v>нд</v>
          </cell>
          <cell r="MN163" t="str">
            <v>нд</v>
          </cell>
          <cell r="MO163" t="str">
            <v>нд</v>
          </cell>
          <cell r="MP163" t="str">
            <v>нд</v>
          </cell>
          <cell r="MQ163" t="str">
            <v>нд</v>
          </cell>
          <cell r="MR163" t="str">
            <v>нд</v>
          </cell>
          <cell r="MS163" t="str">
            <v>нд</v>
          </cell>
          <cell r="MT163" t="str">
            <v>нд</v>
          </cell>
          <cell r="MU163" t="str">
            <v>нд</v>
          </cell>
          <cell r="MV163" t="str">
            <v>нд</v>
          </cell>
          <cell r="MW163" t="str">
            <v>нд</v>
          </cell>
          <cell r="MX163" t="str">
            <v>нд</v>
          </cell>
          <cell r="MY163" t="str">
            <v>нд</v>
          </cell>
          <cell r="MZ163" t="str">
            <v>нд</v>
          </cell>
          <cell r="NA163" t="str">
            <v>нд</v>
          </cell>
          <cell r="NB163" t="str">
            <v>нд</v>
          </cell>
          <cell r="NC163" t="str">
            <v>нд</v>
          </cell>
          <cell r="ND163" t="str">
            <v>нд</v>
          </cell>
          <cell r="NE163" t="str">
            <v>нд</v>
          </cell>
          <cell r="NF163" t="str">
            <v>нд</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2022</v>
          </cell>
          <cell r="OM163">
            <v>2023</v>
          </cell>
          <cell r="ON163">
            <v>2022</v>
          </cell>
          <cell r="OO163">
            <v>2023</v>
          </cell>
          <cell r="OP163" t="str">
            <v>з</v>
          </cell>
          <cell r="OR163" t="str">
            <v>нд</v>
          </cell>
          <cell r="OT163">
            <v>0.46</v>
          </cell>
        </row>
        <row r="164">
          <cell r="A164" t="str">
            <v>M_Che451_22</v>
          </cell>
          <cell r="B164" t="str">
            <v>1.1.6</v>
          </cell>
          <cell r="C164" t="str">
            <v>Приобретение аппарата высоковольтного - 1 шт.</v>
          </cell>
          <cell r="D164" t="str">
            <v>M_Che451_22</v>
          </cell>
          <cell r="E164" t="str">
            <v>нд</v>
          </cell>
          <cell r="H164">
            <v>1.2128000000000001</v>
          </cell>
          <cell r="J164">
            <v>1.2128000000000001</v>
          </cell>
          <cell r="K164">
            <v>0</v>
          </cell>
          <cell r="L164">
            <v>1.2128000000000001</v>
          </cell>
          <cell r="M164">
            <v>0</v>
          </cell>
          <cell r="N164">
            <v>0</v>
          </cell>
          <cell r="O164">
            <v>1.0106666666666668</v>
          </cell>
          <cell r="P164">
            <v>0</v>
          </cell>
          <cell r="Q164">
            <v>0.20213333333333328</v>
          </cell>
          <cell r="R164" t="str">
            <v>нд</v>
          </cell>
          <cell r="S164" t="str">
            <v>нд</v>
          </cell>
          <cell r="T164" t="str">
            <v>нд</v>
          </cell>
          <cell r="U164" t="str">
            <v>нд</v>
          </cell>
          <cell r="V164" t="str">
            <v>нд</v>
          </cell>
          <cell r="W164" t="str">
            <v>нд</v>
          </cell>
          <cell r="X164" t="str">
            <v>нд</v>
          </cell>
          <cell r="Y164" t="str">
            <v>нд</v>
          </cell>
          <cell r="Z164" t="str">
            <v>нд</v>
          </cell>
          <cell r="AA164" t="str">
            <v>нд</v>
          </cell>
          <cell r="AB164" t="str">
            <v>нд</v>
          </cell>
          <cell r="AC164" t="str">
            <v>нд</v>
          </cell>
          <cell r="AD164" t="str">
            <v>нд</v>
          </cell>
          <cell r="AE164" t="str">
            <v>нд</v>
          </cell>
          <cell r="AF164" t="str">
            <v>нд</v>
          </cell>
          <cell r="AG164" t="str">
            <v>нд</v>
          </cell>
          <cell r="AH164" t="str">
            <v>нд</v>
          </cell>
          <cell r="AI164" t="str">
            <v>нд</v>
          </cell>
          <cell r="AJ164" t="str">
            <v>нд</v>
          </cell>
          <cell r="AK164" t="str">
            <v>нд</v>
          </cell>
          <cell r="AL164" t="str">
            <v>нд</v>
          </cell>
          <cell r="AM164" t="str">
            <v>нд</v>
          </cell>
          <cell r="AN164" t="str">
            <v>нд</v>
          </cell>
          <cell r="AO164" t="str">
            <v>нд</v>
          </cell>
          <cell r="AP164" t="str">
            <v>нд</v>
          </cell>
          <cell r="AQ164" t="str">
            <v>нд</v>
          </cell>
          <cell r="AR164" t="str">
            <v>нд</v>
          </cell>
          <cell r="AS164" t="str">
            <v>нд</v>
          </cell>
          <cell r="AT164" t="str">
            <v>нд</v>
          </cell>
          <cell r="AU164" t="str">
            <v>нд</v>
          </cell>
          <cell r="AV164" t="str">
            <v>нд</v>
          </cell>
          <cell r="AW164" t="str">
            <v>нд</v>
          </cell>
          <cell r="AX164" t="str">
            <v>нд</v>
          </cell>
          <cell r="AY164" t="str">
            <v>нд</v>
          </cell>
          <cell r="AZ164" t="str">
            <v>нд</v>
          </cell>
          <cell r="BA164" t="str">
            <v>нд</v>
          </cell>
          <cell r="BB164">
            <v>1</v>
          </cell>
          <cell r="BC164">
            <v>2</v>
          </cell>
          <cell r="BD164">
            <v>3</v>
          </cell>
          <cell r="BE164" t="str">
            <v/>
          </cell>
          <cell r="BF164" t="str">
            <v>1 2 3</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v>1</v>
          </cell>
          <cell r="CR164">
            <v>2</v>
          </cell>
          <cell r="CS164">
            <v>3</v>
          </cell>
          <cell r="CT164" t="str">
            <v/>
          </cell>
          <cell r="CU164" t="str">
            <v>1 2 3</v>
          </cell>
          <cell r="CX164" t="str">
            <v>нд</v>
          </cell>
          <cell r="CY164" t="str">
            <v>нд</v>
          </cell>
          <cell r="CZ164" t="str">
            <v>нд</v>
          </cell>
          <cell r="DA164" t="str">
            <v>нд</v>
          </cell>
          <cell r="DB164" t="str">
            <v>нд</v>
          </cell>
          <cell r="DE164">
            <v>1.2128000000000001</v>
          </cell>
          <cell r="DG164">
            <v>1.2128000000000001</v>
          </cell>
          <cell r="DH164">
            <v>0</v>
          </cell>
          <cell r="DI164">
            <v>1.2128000000000001</v>
          </cell>
          <cell r="DJ164">
            <v>0</v>
          </cell>
          <cell r="DK164">
            <v>0</v>
          </cell>
          <cell r="DL164">
            <v>1.2128000000000001</v>
          </cell>
          <cell r="DM164">
            <v>0</v>
          </cell>
          <cell r="DN164" t="str">
            <v>нд</v>
          </cell>
          <cell r="DS164" t="str">
            <v>нд</v>
          </cell>
          <cell r="DT164" t="str">
            <v>нд</v>
          </cell>
          <cell r="DU164" t="str">
            <v>нд</v>
          </cell>
          <cell r="DV164" t="str">
            <v>нд</v>
          </cell>
          <cell r="DW164" t="str">
            <v>нд</v>
          </cell>
          <cell r="DX164" t="str">
            <v/>
          </cell>
          <cell r="DY164" t="str">
            <v/>
          </cell>
          <cell r="DZ164" t="str">
            <v/>
          </cell>
          <cell r="EA164" t="str">
            <v/>
          </cell>
          <cell r="EB164">
            <v>0</v>
          </cell>
          <cell r="EC164">
            <v>0</v>
          </cell>
          <cell r="ED164">
            <v>0</v>
          </cell>
          <cell r="EE164">
            <v>0</v>
          </cell>
          <cell r="EF164">
            <v>0</v>
          </cell>
          <cell r="EG164">
            <v>0</v>
          </cell>
          <cell r="EH164">
            <v>0</v>
          </cell>
          <cell r="EI164">
            <v>0</v>
          </cell>
          <cell r="EJ164">
            <v>0</v>
          </cell>
          <cell r="EK164">
            <v>0</v>
          </cell>
          <cell r="EL164">
            <v>0</v>
          </cell>
          <cell r="EM164">
            <v>0</v>
          </cell>
          <cell r="EN164">
            <v>0</v>
          </cell>
          <cell r="EO164">
            <v>0</v>
          </cell>
          <cell r="EP164">
            <v>0</v>
          </cell>
          <cell r="EQ164">
            <v>0</v>
          </cell>
          <cell r="ER164">
            <v>0</v>
          </cell>
          <cell r="ES164">
            <v>0</v>
          </cell>
          <cell r="ET164">
            <v>0</v>
          </cell>
          <cell r="EU164">
            <v>0</v>
          </cell>
          <cell r="EV164">
            <v>0</v>
          </cell>
          <cell r="EW164">
            <v>0</v>
          </cell>
          <cell r="EX164">
            <v>0</v>
          </cell>
          <cell r="EY164">
            <v>0</v>
          </cell>
          <cell r="EZ164">
            <v>0</v>
          </cell>
          <cell r="FA164">
            <v>0</v>
          </cell>
          <cell r="FB164">
            <v>0</v>
          </cell>
          <cell r="FC164">
            <v>0</v>
          </cell>
          <cell r="FD164">
            <v>0</v>
          </cell>
          <cell r="FE164">
            <v>0</v>
          </cell>
          <cell r="FF164">
            <v>0</v>
          </cell>
          <cell r="FG164" t="str">
            <v/>
          </cell>
          <cell r="FH164" t="str">
            <v/>
          </cell>
          <cell r="FI164" t="str">
            <v/>
          </cell>
          <cell r="FJ164" t="str">
            <v/>
          </cell>
          <cell r="FK164">
            <v>0</v>
          </cell>
          <cell r="FN164" t="str">
            <v>нд</v>
          </cell>
          <cell r="FO164" t="str">
            <v>нд</v>
          </cell>
          <cell r="FP164" t="str">
            <v>нд</v>
          </cell>
          <cell r="FQ164" t="str">
            <v>нд</v>
          </cell>
          <cell r="FR164" t="str">
            <v>нд</v>
          </cell>
          <cell r="FS164" t="str">
            <v>нд</v>
          </cell>
          <cell r="FT164" t="str">
            <v>нд</v>
          </cell>
          <cell r="FU164" t="str">
            <v>нд</v>
          </cell>
          <cell r="FV164" t="str">
            <v>нд</v>
          </cell>
          <cell r="FW164" t="str">
            <v>нд</v>
          </cell>
          <cell r="FX164" t="str">
            <v>нд</v>
          </cell>
          <cell r="FZ164">
            <v>0</v>
          </cell>
          <cell r="GA164">
            <v>0</v>
          </cell>
          <cell r="GB164">
            <v>0</v>
          </cell>
          <cell r="GC164">
            <v>0</v>
          </cell>
          <cell r="GD164">
            <v>0</v>
          </cell>
          <cell r="GE164">
            <v>0</v>
          </cell>
          <cell r="GF164">
            <v>0</v>
          </cell>
          <cell r="GG164">
            <v>0</v>
          </cell>
          <cell r="GH164">
            <v>0</v>
          </cell>
          <cell r="GI164">
            <v>0</v>
          </cell>
          <cell r="GJ164">
            <v>0</v>
          </cell>
          <cell r="GK164" t="str">
            <v>нд</v>
          </cell>
          <cell r="GL164" t="str">
            <v>нд</v>
          </cell>
          <cell r="GM164" t="str">
            <v>нд</v>
          </cell>
          <cell r="GN164" t="str">
            <v>нд</v>
          </cell>
          <cell r="GO164" t="str">
            <v>нд</v>
          </cell>
          <cell r="GP164" t="str">
            <v>нд</v>
          </cell>
          <cell r="GQ164" t="str">
            <v>нд</v>
          </cell>
          <cell r="GR164" t="str">
            <v>нд</v>
          </cell>
          <cell r="GS164" t="str">
            <v>нд</v>
          </cell>
          <cell r="GT164" t="str">
            <v>нд</v>
          </cell>
          <cell r="GU164" t="str">
            <v>нд</v>
          </cell>
          <cell r="GV164" t="str">
            <v>нд</v>
          </cell>
          <cell r="GW164" t="str">
            <v>нд</v>
          </cell>
          <cell r="GX164" t="str">
            <v>нд</v>
          </cell>
          <cell r="GY164" t="str">
            <v>нд</v>
          </cell>
          <cell r="GZ164" t="str">
            <v>нд</v>
          </cell>
          <cell r="HA164" t="str">
            <v>нд</v>
          </cell>
          <cell r="HB164" t="str">
            <v>нд</v>
          </cell>
          <cell r="HC164" t="str">
            <v>нд</v>
          </cell>
          <cell r="HD164" t="str">
            <v>нд</v>
          </cell>
          <cell r="HE164" t="str">
            <v>нд</v>
          </cell>
          <cell r="HF164" t="str">
            <v>нд</v>
          </cell>
          <cell r="HG164" t="str">
            <v>нд</v>
          </cell>
          <cell r="HH164" t="str">
            <v>нд</v>
          </cell>
          <cell r="HI164" t="str">
            <v>нд</v>
          </cell>
          <cell r="HJ164" t="str">
            <v>нд</v>
          </cell>
          <cell r="HK164" t="str">
            <v>нд</v>
          </cell>
          <cell r="HL164" t="str">
            <v>нд</v>
          </cell>
          <cell r="HM164" t="str">
            <v>нд</v>
          </cell>
          <cell r="HN164" t="str">
            <v>нд</v>
          </cell>
          <cell r="HO164" t="str">
            <v>нд</v>
          </cell>
          <cell r="HP164" t="str">
            <v>нд</v>
          </cell>
          <cell r="HQ164" t="str">
            <v>нд</v>
          </cell>
          <cell r="HR164" t="str">
            <v>нд</v>
          </cell>
          <cell r="HS164" t="str">
            <v>нд</v>
          </cell>
          <cell r="HT164" t="str">
            <v>нд</v>
          </cell>
          <cell r="HU164" t="str">
            <v>нд</v>
          </cell>
          <cell r="HV164" t="str">
            <v>нд</v>
          </cell>
          <cell r="HW164" t="str">
            <v>нд</v>
          </cell>
          <cell r="HX164" t="str">
            <v>нд</v>
          </cell>
          <cell r="HY164" t="str">
            <v>нд</v>
          </cell>
          <cell r="HZ164" t="str">
            <v>нд</v>
          </cell>
          <cell r="IA164" t="str">
            <v>нд</v>
          </cell>
          <cell r="IB164" t="str">
            <v>нд</v>
          </cell>
          <cell r="IC164" t="str">
            <v>нд</v>
          </cell>
          <cell r="ID164" t="str">
            <v>нд</v>
          </cell>
          <cell r="IE164" t="str">
            <v>нд</v>
          </cell>
          <cell r="IF164" t="str">
            <v>нд</v>
          </cell>
          <cell r="IG164" t="str">
            <v>нд</v>
          </cell>
          <cell r="IH164" t="str">
            <v>нд</v>
          </cell>
          <cell r="II164" t="str">
            <v>нд</v>
          </cell>
          <cell r="IJ164" t="str">
            <v>нд</v>
          </cell>
          <cell r="IK164" t="str">
            <v>нд</v>
          </cell>
          <cell r="IL164" t="str">
            <v>нд</v>
          </cell>
          <cell r="IM164" t="str">
            <v>нд</v>
          </cell>
          <cell r="IN164" t="str">
            <v>нд</v>
          </cell>
          <cell r="IO164" t="str">
            <v>нд</v>
          </cell>
          <cell r="IP164" t="str">
            <v>нд</v>
          </cell>
          <cell r="IQ164" t="str">
            <v>нд</v>
          </cell>
          <cell r="IR164" t="str">
            <v>нд</v>
          </cell>
          <cell r="IS164" t="str">
            <v>нд</v>
          </cell>
          <cell r="IT164" t="str">
            <v>нд</v>
          </cell>
          <cell r="IU164" t="str">
            <v>нд</v>
          </cell>
          <cell r="IV164" t="str">
            <v>нд</v>
          </cell>
          <cell r="IW164" t="str">
            <v>нд</v>
          </cell>
          <cell r="IX164" t="str">
            <v>нд</v>
          </cell>
          <cell r="IY164">
            <v>1.2128000000000001</v>
          </cell>
          <cell r="IZ164">
            <v>0</v>
          </cell>
          <cell r="JA164">
            <v>0</v>
          </cell>
          <cell r="JB164">
            <v>0</v>
          </cell>
          <cell r="JC164">
            <v>0</v>
          </cell>
          <cell r="JD164">
            <v>0</v>
          </cell>
          <cell r="JE164">
            <v>0</v>
          </cell>
          <cell r="JF164">
            <v>0</v>
          </cell>
          <cell r="JG164">
            <v>1</v>
          </cell>
          <cell r="JH164">
            <v>0</v>
          </cell>
          <cell r="JI164">
            <v>1</v>
          </cell>
          <cell r="JJ164">
            <v>1.2128000000000001</v>
          </cell>
          <cell r="JK164">
            <v>0</v>
          </cell>
          <cell r="JL164">
            <v>0</v>
          </cell>
          <cell r="JM164">
            <v>0</v>
          </cell>
          <cell r="JN164">
            <v>0</v>
          </cell>
          <cell r="JO164">
            <v>0</v>
          </cell>
          <cell r="JP164">
            <v>0</v>
          </cell>
          <cell r="JQ164">
            <v>0</v>
          </cell>
          <cell r="JR164">
            <v>1</v>
          </cell>
          <cell r="JS164">
            <v>0</v>
          </cell>
          <cell r="JT164">
            <v>1</v>
          </cell>
          <cell r="JU164">
            <v>0</v>
          </cell>
          <cell r="JV164">
            <v>0</v>
          </cell>
          <cell r="JW164">
            <v>0</v>
          </cell>
          <cell r="JX164">
            <v>0</v>
          </cell>
          <cell r="JY164">
            <v>0</v>
          </cell>
          <cell r="JZ164">
            <v>0</v>
          </cell>
          <cell r="KA164">
            <v>0</v>
          </cell>
          <cell r="KB164">
            <v>0</v>
          </cell>
          <cell r="KC164">
            <v>0</v>
          </cell>
          <cell r="KD164">
            <v>0</v>
          </cell>
          <cell r="KE164">
            <v>0</v>
          </cell>
          <cell r="KF164">
            <v>0</v>
          </cell>
          <cell r="KG164">
            <v>0</v>
          </cell>
          <cell r="KH164">
            <v>0</v>
          </cell>
          <cell r="KI164">
            <v>0</v>
          </cell>
          <cell r="KJ164">
            <v>0</v>
          </cell>
          <cell r="KK164">
            <v>0</v>
          </cell>
          <cell r="KL164">
            <v>0</v>
          </cell>
          <cell r="KM164">
            <v>0</v>
          </cell>
          <cell r="KN164">
            <v>0</v>
          </cell>
          <cell r="KO164">
            <v>0</v>
          </cell>
          <cell r="KP164">
            <v>0</v>
          </cell>
          <cell r="KQ164">
            <v>0</v>
          </cell>
          <cell r="KR164">
            <v>0</v>
          </cell>
          <cell r="KS164">
            <v>0</v>
          </cell>
          <cell r="KT164">
            <v>0</v>
          </cell>
          <cell r="KU164">
            <v>0</v>
          </cell>
          <cell r="KV164">
            <v>0</v>
          </cell>
          <cell r="KW164">
            <v>0</v>
          </cell>
          <cell r="KX164">
            <v>0</v>
          </cell>
          <cell r="KY164">
            <v>0</v>
          </cell>
          <cell r="KZ164">
            <v>0</v>
          </cell>
          <cell r="LA164">
            <v>0</v>
          </cell>
          <cell r="LB164">
            <v>0</v>
          </cell>
          <cell r="LC164">
            <v>0</v>
          </cell>
          <cell r="LD164">
            <v>0</v>
          </cell>
          <cell r="LE164">
            <v>0</v>
          </cell>
          <cell r="LF164">
            <v>0</v>
          </cell>
          <cell r="LG164">
            <v>0</v>
          </cell>
          <cell r="LH164">
            <v>0</v>
          </cell>
          <cell r="LI164">
            <v>0</v>
          </cell>
          <cell r="LJ164">
            <v>0</v>
          </cell>
          <cell r="LK164">
            <v>0</v>
          </cell>
          <cell r="LL164">
            <v>0</v>
          </cell>
          <cell r="LQ164" t="str">
            <v>нд</v>
          </cell>
          <cell r="LR164" t="str">
            <v>нд</v>
          </cell>
          <cell r="LS164" t="str">
            <v>нд</v>
          </cell>
          <cell r="LT164" t="str">
            <v>нд</v>
          </cell>
          <cell r="LU164" t="str">
            <v>нд</v>
          </cell>
          <cell r="LX164">
            <v>0</v>
          </cell>
          <cell r="LY164">
            <v>0</v>
          </cell>
          <cell r="LZ164">
            <v>0</v>
          </cell>
          <cell r="MA164">
            <v>0</v>
          </cell>
          <cell r="MB164">
            <v>0</v>
          </cell>
          <cell r="MC164" t="str">
            <v>нд</v>
          </cell>
          <cell r="MD164" t="str">
            <v>нд</v>
          </cell>
          <cell r="ME164" t="str">
            <v>нд</v>
          </cell>
          <cell r="MF164" t="str">
            <v>нд</v>
          </cell>
          <cell r="MG164" t="str">
            <v>нд</v>
          </cell>
          <cell r="MH164" t="str">
            <v>нд</v>
          </cell>
          <cell r="MI164" t="str">
            <v>нд</v>
          </cell>
          <cell r="MJ164" t="str">
            <v>нд</v>
          </cell>
          <cell r="MK164" t="str">
            <v>нд</v>
          </cell>
          <cell r="ML164" t="str">
            <v>нд</v>
          </cell>
          <cell r="MM164" t="str">
            <v>нд</v>
          </cell>
          <cell r="MN164" t="str">
            <v>нд</v>
          </cell>
          <cell r="MO164" t="str">
            <v>нд</v>
          </cell>
          <cell r="MP164" t="str">
            <v>нд</v>
          </cell>
          <cell r="MQ164" t="str">
            <v>нд</v>
          </cell>
          <cell r="MR164" t="str">
            <v>нд</v>
          </cell>
          <cell r="MS164" t="str">
            <v>нд</v>
          </cell>
          <cell r="MT164" t="str">
            <v>нд</v>
          </cell>
          <cell r="MU164" t="str">
            <v>нд</v>
          </cell>
          <cell r="MV164" t="str">
            <v>нд</v>
          </cell>
          <cell r="MW164" t="str">
            <v>нд</v>
          </cell>
          <cell r="MX164" t="str">
            <v>нд</v>
          </cell>
          <cell r="MY164" t="str">
            <v>нд</v>
          </cell>
          <cell r="MZ164" t="str">
            <v>нд</v>
          </cell>
          <cell r="NA164" t="str">
            <v>нд</v>
          </cell>
          <cell r="NB164" t="str">
            <v>нд</v>
          </cell>
          <cell r="NC164" t="str">
            <v>нд</v>
          </cell>
          <cell r="ND164" t="str">
            <v>нд</v>
          </cell>
          <cell r="NE164" t="str">
            <v>нд</v>
          </cell>
          <cell r="NF164" t="str">
            <v>нд</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v>2022</v>
          </cell>
          <cell r="OM164">
            <v>2023</v>
          </cell>
          <cell r="ON164">
            <v>2022</v>
          </cell>
          <cell r="OO164">
            <v>2023</v>
          </cell>
          <cell r="OP164" t="str">
            <v>з</v>
          </cell>
          <cell r="OR164" t="str">
            <v>нд</v>
          </cell>
          <cell r="OT164">
            <v>1.2128000000000001</v>
          </cell>
        </row>
        <row r="165">
          <cell r="A165" t="str">
            <v>M_Che452_22</v>
          </cell>
          <cell r="B165" t="str">
            <v>1.1.6</v>
          </cell>
          <cell r="C165" t="str">
            <v>Приобретение аппарата высоковольтного испытательного в пластиковом корпусе - 1 шт.</v>
          </cell>
          <cell r="D165" t="str">
            <v>M_Che452_22</v>
          </cell>
          <cell r="E165" t="str">
            <v>нд</v>
          </cell>
          <cell r="H165">
            <v>0.29575000000000001</v>
          </cell>
          <cell r="J165">
            <v>0.29575000000000001</v>
          </cell>
          <cell r="K165">
            <v>0</v>
          </cell>
          <cell r="L165">
            <v>0.29575000000000001</v>
          </cell>
          <cell r="M165">
            <v>0</v>
          </cell>
          <cell r="N165">
            <v>0</v>
          </cell>
          <cell r="O165">
            <v>0.24645833333333336</v>
          </cell>
          <cell r="P165">
            <v>0</v>
          </cell>
          <cell r="Q165">
            <v>4.929166666666665E-2</v>
          </cell>
          <cell r="R165" t="str">
            <v>нд</v>
          </cell>
          <cell r="S165" t="str">
            <v>нд</v>
          </cell>
          <cell r="T165" t="str">
            <v>нд</v>
          </cell>
          <cell r="U165" t="str">
            <v>нд</v>
          </cell>
          <cell r="V165" t="str">
            <v>нд</v>
          </cell>
          <cell r="W165" t="str">
            <v>нд</v>
          </cell>
          <cell r="X165" t="str">
            <v>нд</v>
          </cell>
          <cell r="Y165" t="str">
            <v>нд</v>
          </cell>
          <cell r="Z165" t="str">
            <v>нд</v>
          </cell>
          <cell r="AA165" t="str">
            <v>нд</v>
          </cell>
          <cell r="AB165" t="str">
            <v>нд</v>
          </cell>
          <cell r="AC165" t="str">
            <v>нд</v>
          </cell>
          <cell r="AD165" t="str">
            <v>нд</v>
          </cell>
          <cell r="AE165" t="str">
            <v>нд</v>
          </cell>
          <cell r="AF165" t="str">
            <v>нд</v>
          </cell>
          <cell r="AG165" t="str">
            <v>нд</v>
          </cell>
          <cell r="AH165" t="str">
            <v>нд</v>
          </cell>
          <cell r="AI165" t="str">
            <v>нд</v>
          </cell>
          <cell r="AJ165" t="str">
            <v>нд</v>
          </cell>
          <cell r="AK165" t="str">
            <v>нд</v>
          </cell>
          <cell r="AL165" t="str">
            <v>нд</v>
          </cell>
          <cell r="AM165" t="str">
            <v>нд</v>
          </cell>
          <cell r="AN165" t="str">
            <v>нд</v>
          </cell>
          <cell r="AO165" t="str">
            <v>нд</v>
          </cell>
          <cell r="AP165" t="str">
            <v>нд</v>
          </cell>
          <cell r="AQ165" t="str">
            <v>нд</v>
          </cell>
          <cell r="AR165" t="str">
            <v>нд</v>
          </cell>
          <cell r="AS165" t="str">
            <v>нд</v>
          </cell>
          <cell r="AT165" t="str">
            <v>нд</v>
          </cell>
          <cell r="AU165" t="str">
            <v>нд</v>
          </cell>
          <cell r="AV165" t="str">
            <v>нд</v>
          </cell>
          <cell r="AW165" t="str">
            <v>нд</v>
          </cell>
          <cell r="AX165" t="str">
            <v>нд</v>
          </cell>
          <cell r="AY165" t="str">
            <v>нд</v>
          </cell>
          <cell r="AZ165" t="str">
            <v>нд</v>
          </cell>
          <cell r="BA165" t="str">
            <v>нд</v>
          </cell>
          <cell r="BB165">
            <v>1</v>
          </cell>
          <cell r="BC165">
            <v>2</v>
          </cell>
          <cell r="BD165">
            <v>3</v>
          </cell>
          <cell r="BE165" t="str">
            <v/>
          </cell>
          <cell r="BF165" t="str">
            <v>1 2 3</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v>1</v>
          </cell>
          <cell r="CR165">
            <v>2</v>
          </cell>
          <cell r="CS165">
            <v>3</v>
          </cell>
          <cell r="CT165" t="str">
            <v/>
          </cell>
          <cell r="CU165" t="str">
            <v>1 2 3</v>
          </cell>
          <cell r="CX165" t="str">
            <v>нд</v>
          </cell>
          <cell r="CY165" t="str">
            <v>нд</v>
          </cell>
          <cell r="CZ165" t="str">
            <v>нд</v>
          </cell>
          <cell r="DA165" t="str">
            <v>нд</v>
          </cell>
          <cell r="DB165" t="str">
            <v>нд</v>
          </cell>
          <cell r="DE165">
            <v>0.29575000000000001</v>
          </cell>
          <cell r="DG165">
            <v>0.29575000000000001</v>
          </cell>
          <cell r="DH165">
            <v>0</v>
          </cell>
          <cell r="DI165">
            <v>0.29575000000000001</v>
          </cell>
          <cell r="DJ165">
            <v>0</v>
          </cell>
          <cell r="DK165">
            <v>0</v>
          </cell>
          <cell r="DL165">
            <v>0.29575000000000001</v>
          </cell>
          <cell r="DM165">
            <v>0</v>
          </cell>
          <cell r="DN165" t="str">
            <v>нд</v>
          </cell>
          <cell r="DS165" t="str">
            <v>нд</v>
          </cell>
          <cell r="DT165" t="str">
            <v>нд</v>
          </cell>
          <cell r="DU165" t="str">
            <v>нд</v>
          </cell>
          <cell r="DV165" t="str">
            <v>нд</v>
          </cell>
          <cell r="DW165" t="str">
            <v>нд</v>
          </cell>
          <cell r="DX165" t="str">
            <v/>
          </cell>
          <cell r="DY165">
            <v>2</v>
          </cell>
          <cell r="DZ165" t="str">
            <v/>
          </cell>
          <cell r="EA165" t="str">
            <v/>
          </cell>
          <cell r="EB165" t="str">
            <v>2</v>
          </cell>
          <cell r="EC165">
            <v>0</v>
          </cell>
          <cell r="ED165">
            <v>0</v>
          </cell>
          <cell r="EE165">
            <v>0</v>
          </cell>
          <cell r="EF165">
            <v>0</v>
          </cell>
          <cell r="EG165">
            <v>0</v>
          </cell>
          <cell r="EH165">
            <v>0</v>
          </cell>
          <cell r="EI165">
            <v>0</v>
          </cell>
          <cell r="EJ165">
            <v>0</v>
          </cell>
          <cell r="EK165">
            <v>0</v>
          </cell>
          <cell r="EL165">
            <v>0</v>
          </cell>
          <cell r="EM165">
            <v>0</v>
          </cell>
          <cell r="EN165">
            <v>0</v>
          </cell>
          <cell r="EO165">
            <v>0</v>
          </cell>
          <cell r="EP165">
            <v>0</v>
          </cell>
          <cell r="EQ165">
            <v>0</v>
          </cell>
          <cell r="ER165">
            <v>0</v>
          </cell>
          <cell r="ES165">
            <v>0</v>
          </cell>
          <cell r="ET165">
            <v>0</v>
          </cell>
          <cell r="EU165">
            <v>0</v>
          </cell>
          <cell r="EV165">
            <v>0</v>
          </cell>
          <cell r="EW165">
            <v>0</v>
          </cell>
          <cell r="EX165">
            <v>0</v>
          </cell>
          <cell r="EY165">
            <v>0</v>
          </cell>
          <cell r="EZ165">
            <v>0</v>
          </cell>
          <cell r="FA165">
            <v>0</v>
          </cell>
          <cell r="FB165">
            <v>0</v>
          </cell>
          <cell r="FC165">
            <v>0</v>
          </cell>
          <cell r="FD165">
            <v>0</v>
          </cell>
          <cell r="FE165">
            <v>0</v>
          </cell>
          <cell r="FF165">
            <v>0</v>
          </cell>
          <cell r="FG165" t="str">
            <v/>
          </cell>
          <cell r="FH165" t="str">
            <v/>
          </cell>
          <cell r="FI165" t="str">
            <v/>
          </cell>
          <cell r="FJ165" t="str">
            <v/>
          </cell>
          <cell r="FK165">
            <v>0</v>
          </cell>
          <cell r="FN165" t="str">
            <v>нд</v>
          </cell>
          <cell r="FO165" t="str">
            <v>нд</v>
          </cell>
          <cell r="FP165" t="str">
            <v>нд</v>
          </cell>
          <cell r="FQ165" t="str">
            <v>нд</v>
          </cell>
          <cell r="FR165" t="str">
            <v>нд</v>
          </cell>
          <cell r="FS165" t="str">
            <v>нд</v>
          </cell>
          <cell r="FT165" t="str">
            <v>нд</v>
          </cell>
          <cell r="FU165" t="str">
            <v>нд</v>
          </cell>
          <cell r="FV165" t="str">
            <v>нд</v>
          </cell>
          <cell r="FW165" t="str">
            <v>нд</v>
          </cell>
          <cell r="FX165" t="str">
            <v>нд</v>
          </cell>
          <cell r="FZ165">
            <v>0</v>
          </cell>
          <cell r="GA165">
            <v>0</v>
          </cell>
          <cell r="GB165">
            <v>0</v>
          </cell>
          <cell r="GC165">
            <v>0</v>
          </cell>
          <cell r="GD165">
            <v>0</v>
          </cell>
          <cell r="GE165">
            <v>0</v>
          </cell>
          <cell r="GF165">
            <v>0</v>
          </cell>
          <cell r="GG165">
            <v>0</v>
          </cell>
          <cell r="GH165">
            <v>0</v>
          </cell>
          <cell r="GI165">
            <v>0</v>
          </cell>
          <cell r="GJ165">
            <v>0</v>
          </cell>
          <cell r="GK165" t="str">
            <v>нд</v>
          </cell>
          <cell r="GL165" t="str">
            <v>нд</v>
          </cell>
          <cell r="GM165" t="str">
            <v>нд</v>
          </cell>
          <cell r="GN165" t="str">
            <v>нд</v>
          </cell>
          <cell r="GO165" t="str">
            <v>нд</v>
          </cell>
          <cell r="GP165" t="str">
            <v>нд</v>
          </cell>
          <cell r="GQ165" t="str">
            <v>нд</v>
          </cell>
          <cell r="GR165" t="str">
            <v>нд</v>
          </cell>
          <cell r="GS165" t="str">
            <v>нд</v>
          </cell>
          <cell r="GT165" t="str">
            <v>нд</v>
          </cell>
          <cell r="GU165" t="str">
            <v>нд</v>
          </cell>
          <cell r="GV165" t="str">
            <v>нд</v>
          </cell>
          <cell r="GW165" t="str">
            <v>нд</v>
          </cell>
          <cell r="GX165" t="str">
            <v>нд</v>
          </cell>
          <cell r="GY165" t="str">
            <v>нд</v>
          </cell>
          <cell r="GZ165" t="str">
            <v>нд</v>
          </cell>
          <cell r="HA165" t="str">
            <v>нд</v>
          </cell>
          <cell r="HB165" t="str">
            <v>нд</v>
          </cell>
          <cell r="HC165" t="str">
            <v>нд</v>
          </cell>
          <cell r="HD165" t="str">
            <v>нд</v>
          </cell>
          <cell r="HE165" t="str">
            <v>нд</v>
          </cell>
          <cell r="HF165" t="str">
            <v>нд</v>
          </cell>
          <cell r="HG165" t="str">
            <v>нд</v>
          </cell>
          <cell r="HH165" t="str">
            <v>нд</v>
          </cell>
          <cell r="HI165" t="str">
            <v>нд</v>
          </cell>
          <cell r="HJ165" t="str">
            <v>нд</v>
          </cell>
          <cell r="HK165" t="str">
            <v>нд</v>
          </cell>
          <cell r="HL165" t="str">
            <v>нд</v>
          </cell>
          <cell r="HM165" t="str">
            <v>нд</v>
          </cell>
          <cell r="HN165" t="str">
            <v>нд</v>
          </cell>
          <cell r="HO165" t="str">
            <v>нд</v>
          </cell>
          <cell r="HP165" t="str">
            <v>нд</v>
          </cell>
          <cell r="HQ165" t="str">
            <v>нд</v>
          </cell>
          <cell r="HR165" t="str">
            <v>нд</v>
          </cell>
          <cell r="HS165" t="str">
            <v>нд</v>
          </cell>
          <cell r="HT165" t="str">
            <v>нд</v>
          </cell>
          <cell r="HU165" t="str">
            <v>нд</v>
          </cell>
          <cell r="HV165" t="str">
            <v>нд</v>
          </cell>
          <cell r="HW165" t="str">
            <v>нд</v>
          </cell>
          <cell r="HX165" t="str">
            <v>нд</v>
          </cell>
          <cell r="HY165" t="str">
            <v>нд</v>
          </cell>
          <cell r="HZ165" t="str">
            <v>нд</v>
          </cell>
          <cell r="IA165" t="str">
            <v>нд</v>
          </cell>
          <cell r="IB165" t="str">
            <v>нд</v>
          </cell>
          <cell r="IC165" t="str">
            <v>нд</v>
          </cell>
          <cell r="ID165" t="str">
            <v>нд</v>
          </cell>
          <cell r="IE165" t="str">
            <v>нд</v>
          </cell>
          <cell r="IF165" t="str">
            <v>нд</v>
          </cell>
          <cell r="IG165" t="str">
            <v>нд</v>
          </cell>
          <cell r="IH165" t="str">
            <v>нд</v>
          </cell>
          <cell r="II165" t="str">
            <v>нд</v>
          </cell>
          <cell r="IJ165" t="str">
            <v>нд</v>
          </cell>
          <cell r="IK165" t="str">
            <v>нд</v>
          </cell>
          <cell r="IL165" t="str">
            <v>нд</v>
          </cell>
          <cell r="IM165" t="str">
            <v>нд</v>
          </cell>
          <cell r="IN165" t="str">
            <v>нд</v>
          </cell>
          <cell r="IO165" t="str">
            <v>нд</v>
          </cell>
          <cell r="IP165" t="str">
            <v>нд</v>
          </cell>
          <cell r="IQ165" t="str">
            <v>нд</v>
          </cell>
          <cell r="IR165" t="str">
            <v>нд</v>
          </cell>
          <cell r="IS165" t="str">
            <v>нд</v>
          </cell>
          <cell r="IT165" t="str">
            <v>нд</v>
          </cell>
          <cell r="IU165" t="str">
            <v>нд</v>
          </cell>
          <cell r="IV165" t="str">
            <v>нд</v>
          </cell>
          <cell r="IW165" t="str">
            <v>нд</v>
          </cell>
          <cell r="IX165" t="str">
            <v>нд</v>
          </cell>
          <cell r="IY165">
            <v>0.29575000000000001</v>
          </cell>
          <cell r="IZ165">
            <v>0</v>
          </cell>
          <cell r="JA165">
            <v>0</v>
          </cell>
          <cell r="JB165">
            <v>0</v>
          </cell>
          <cell r="JC165">
            <v>0</v>
          </cell>
          <cell r="JD165">
            <v>0</v>
          </cell>
          <cell r="JE165">
            <v>0</v>
          </cell>
          <cell r="JF165">
            <v>0</v>
          </cell>
          <cell r="JG165">
            <v>1</v>
          </cell>
          <cell r="JH165">
            <v>0</v>
          </cell>
          <cell r="JI165">
            <v>1</v>
          </cell>
          <cell r="JJ165">
            <v>0.29575000000000001</v>
          </cell>
          <cell r="JK165">
            <v>0</v>
          </cell>
          <cell r="JL165">
            <v>0</v>
          </cell>
          <cell r="JM165">
            <v>0</v>
          </cell>
          <cell r="JN165">
            <v>0</v>
          </cell>
          <cell r="JO165">
            <v>0</v>
          </cell>
          <cell r="JP165">
            <v>0</v>
          </cell>
          <cell r="JQ165">
            <v>0</v>
          </cell>
          <cell r="JR165">
            <v>1</v>
          </cell>
          <cell r="JS165">
            <v>0</v>
          </cell>
          <cell r="JT165">
            <v>1</v>
          </cell>
          <cell r="JU165">
            <v>0</v>
          </cell>
          <cell r="JV165">
            <v>0</v>
          </cell>
          <cell r="JW165">
            <v>0</v>
          </cell>
          <cell r="JX165">
            <v>0</v>
          </cell>
          <cell r="JY165">
            <v>0</v>
          </cell>
          <cell r="JZ165">
            <v>0</v>
          </cell>
          <cell r="KA165">
            <v>0</v>
          </cell>
          <cell r="KB165">
            <v>0</v>
          </cell>
          <cell r="KC165">
            <v>0</v>
          </cell>
          <cell r="KD165">
            <v>0</v>
          </cell>
          <cell r="KE165">
            <v>0</v>
          </cell>
          <cell r="KF165">
            <v>0</v>
          </cell>
          <cell r="KG165">
            <v>0</v>
          </cell>
          <cell r="KH165">
            <v>0</v>
          </cell>
          <cell r="KI165">
            <v>0</v>
          </cell>
          <cell r="KJ165">
            <v>0</v>
          </cell>
          <cell r="KK165">
            <v>0</v>
          </cell>
          <cell r="KL165">
            <v>0</v>
          </cell>
          <cell r="KM165">
            <v>0</v>
          </cell>
          <cell r="KN165">
            <v>0</v>
          </cell>
          <cell r="KO165">
            <v>0</v>
          </cell>
          <cell r="KP165">
            <v>0</v>
          </cell>
          <cell r="KQ165">
            <v>0</v>
          </cell>
          <cell r="KR165">
            <v>0</v>
          </cell>
          <cell r="KS165">
            <v>0</v>
          </cell>
          <cell r="KT165">
            <v>0</v>
          </cell>
          <cell r="KU165">
            <v>0</v>
          </cell>
          <cell r="KV165">
            <v>0</v>
          </cell>
          <cell r="KW165">
            <v>0</v>
          </cell>
          <cell r="KX165">
            <v>0</v>
          </cell>
          <cell r="KY165">
            <v>0</v>
          </cell>
          <cell r="KZ165">
            <v>0</v>
          </cell>
          <cell r="LA165">
            <v>0</v>
          </cell>
          <cell r="LB165">
            <v>0</v>
          </cell>
          <cell r="LC165">
            <v>0</v>
          </cell>
          <cell r="LD165">
            <v>0</v>
          </cell>
          <cell r="LE165">
            <v>0</v>
          </cell>
          <cell r="LF165">
            <v>0</v>
          </cell>
          <cell r="LG165">
            <v>0</v>
          </cell>
          <cell r="LH165">
            <v>0</v>
          </cell>
          <cell r="LI165">
            <v>0</v>
          </cell>
          <cell r="LJ165">
            <v>0</v>
          </cell>
          <cell r="LK165">
            <v>0</v>
          </cell>
          <cell r="LL165">
            <v>0</v>
          </cell>
          <cell r="LQ165" t="str">
            <v>нд</v>
          </cell>
          <cell r="LR165" t="str">
            <v>нд</v>
          </cell>
          <cell r="LS165" t="str">
            <v>нд</v>
          </cell>
          <cell r="LT165" t="str">
            <v>нд</v>
          </cell>
          <cell r="LU165" t="str">
            <v>нд</v>
          </cell>
          <cell r="LX165">
            <v>0</v>
          </cell>
          <cell r="LY165">
            <v>0</v>
          </cell>
          <cell r="LZ165">
            <v>0</v>
          </cell>
          <cell r="MA165">
            <v>0</v>
          </cell>
          <cell r="MB165">
            <v>0</v>
          </cell>
          <cell r="MC165" t="str">
            <v>нд</v>
          </cell>
          <cell r="MD165" t="str">
            <v>нд</v>
          </cell>
          <cell r="ME165" t="str">
            <v>нд</v>
          </cell>
          <cell r="MF165" t="str">
            <v>нд</v>
          </cell>
          <cell r="MG165" t="str">
            <v>нд</v>
          </cell>
          <cell r="MH165" t="str">
            <v>нд</v>
          </cell>
          <cell r="MI165" t="str">
            <v>нд</v>
          </cell>
          <cell r="MJ165" t="str">
            <v>нд</v>
          </cell>
          <cell r="MK165" t="str">
            <v>нд</v>
          </cell>
          <cell r="ML165" t="str">
            <v>нд</v>
          </cell>
          <cell r="MM165" t="str">
            <v>нд</v>
          </cell>
          <cell r="MN165" t="str">
            <v>нд</v>
          </cell>
          <cell r="MO165" t="str">
            <v>нд</v>
          </cell>
          <cell r="MP165" t="str">
            <v>нд</v>
          </cell>
          <cell r="MQ165" t="str">
            <v>нд</v>
          </cell>
          <cell r="MR165" t="str">
            <v>нд</v>
          </cell>
          <cell r="MS165" t="str">
            <v>нд</v>
          </cell>
          <cell r="MT165" t="str">
            <v>нд</v>
          </cell>
          <cell r="MU165" t="str">
            <v>нд</v>
          </cell>
          <cell r="MV165" t="str">
            <v>нд</v>
          </cell>
          <cell r="MW165" t="str">
            <v>нд</v>
          </cell>
          <cell r="MX165" t="str">
            <v>нд</v>
          </cell>
          <cell r="MY165" t="str">
            <v>нд</v>
          </cell>
          <cell r="MZ165" t="str">
            <v>нд</v>
          </cell>
          <cell r="NA165" t="str">
            <v>нд</v>
          </cell>
          <cell r="NB165" t="str">
            <v>нд</v>
          </cell>
          <cell r="NC165" t="str">
            <v>нд</v>
          </cell>
          <cell r="ND165" t="str">
            <v>нд</v>
          </cell>
          <cell r="NE165" t="str">
            <v>нд</v>
          </cell>
          <cell r="NF165" t="str">
            <v>нд</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v>2022</v>
          </cell>
          <cell r="OM165">
            <v>2023</v>
          </cell>
          <cell r="ON165">
            <v>2022</v>
          </cell>
          <cell r="OO165">
            <v>2023</v>
          </cell>
          <cell r="OP165" t="str">
            <v>з</v>
          </cell>
          <cell r="OR165" t="str">
            <v>нд</v>
          </cell>
          <cell r="OT165">
            <v>0.29575000000000001</v>
          </cell>
        </row>
        <row r="166">
          <cell r="A166" t="str">
            <v>M_Che453_22</v>
          </cell>
          <cell r="B166" t="str">
            <v>1.1.6</v>
          </cell>
          <cell r="C166" t="str">
            <v>Приобретение аппарата прожига кабеля - 2 шт.</v>
          </cell>
          <cell r="D166" t="str">
            <v>M_Che453_22</v>
          </cell>
          <cell r="E166" t="str">
            <v>нд</v>
          </cell>
          <cell r="H166">
            <v>1.2158</v>
          </cell>
          <cell r="J166">
            <v>1.2158</v>
          </cell>
          <cell r="K166">
            <v>0</v>
          </cell>
          <cell r="L166">
            <v>1.2158</v>
          </cell>
          <cell r="M166">
            <v>0</v>
          </cell>
          <cell r="N166">
            <v>0</v>
          </cell>
          <cell r="O166">
            <v>1.0131666666666668</v>
          </cell>
          <cell r="P166">
            <v>0</v>
          </cell>
          <cell r="Q166">
            <v>0.20263333333333322</v>
          </cell>
          <cell r="R166" t="str">
            <v>нд</v>
          </cell>
          <cell r="S166" t="str">
            <v>нд</v>
          </cell>
          <cell r="T166" t="str">
            <v>нд</v>
          </cell>
          <cell r="U166" t="str">
            <v>нд</v>
          </cell>
          <cell r="V166" t="str">
            <v>нд</v>
          </cell>
          <cell r="W166" t="str">
            <v>нд</v>
          </cell>
          <cell r="X166" t="str">
            <v>нд</v>
          </cell>
          <cell r="Y166" t="str">
            <v>нд</v>
          </cell>
          <cell r="Z166" t="str">
            <v>нд</v>
          </cell>
          <cell r="AA166" t="str">
            <v>нд</v>
          </cell>
          <cell r="AB166" t="str">
            <v>нд</v>
          </cell>
          <cell r="AC166" t="str">
            <v>нд</v>
          </cell>
          <cell r="AD166" t="str">
            <v>нд</v>
          </cell>
          <cell r="AE166" t="str">
            <v>нд</v>
          </cell>
          <cell r="AF166" t="str">
            <v>нд</v>
          </cell>
          <cell r="AG166" t="str">
            <v>нд</v>
          </cell>
          <cell r="AH166" t="str">
            <v>нд</v>
          </cell>
          <cell r="AI166" t="str">
            <v>нд</v>
          </cell>
          <cell r="AJ166" t="str">
            <v>нд</v>
          </cell>
          <cell r="AK166" t="str">
            <v>нд</v>
          </cell>
          <cell r="AL166" t="str">
            <v>нд</v>
          </cell>
          <cell r="AM166" t="str">
            <v>нд</v>
          </cell>
          <cell r="AN166" t="str">
            <v>нд</v>
          </cell>
          <cell r="AO166" t="str">
            <v>нд</v>
          </cell>
          <cell r="AP166" t="str">
            <v>нд</v>
          </cell>
          <cell r="AQ166" t="str">
            <v>нд</v>
          </cell>
          <cell r="AR166" t="str">
            <v>нд</v>
          </cell>
          <cell r="AS166" t="str">
            <v>нд</v>
          </cell>
          <cell r="AT166" t="str">
            <v>нд</v>
          </cell>
          <cell r="AU166" t="str">
            <v>нд</v>
          </cell>
          <cell r="AV166" t="str">
            <v>нд</v>
          </cell>
          <cell r="AW166" t="str">
            <v>нд</v>
          </cell>
          <cell r="AX166" t="str">
            <v>нд</v>
          </cell>
          <cell r="AY166" t="str">
            <v>нд</v>
          </cell>
          <cell r="AZ166" t="str">
            <v>нд</v>
          </cell>
          <cell r="BA166" t="str">
            <v>нд</v>
          </cell>
          <cell r="BB166">
            <v>1</v>
          </cell>
          <cell r="BC166">
            <v>2</v>
          </cell>
          <cell r="BD166">
            <v>3</v>
          </cell>
          <cell r="BE166" t="str">
            <v/>
          </cell>
          <cell r="BF166" t="str">
            <v>1 2 3</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v>1</v>
          </cell>
          <cell r="CR166">
            <v>2</v>
          </cell>
          <cell r="CS166">
            <v>3</v>
          </cell>
          <cell r="CT166" t="str">
            <v/>
          </cell>
          <cell r="CU166" t="str">
            <v>1 2 3</v>
          </cell>
          <cell r="CX166" t="str">
            <v>нд</v>
          </cell>
          <cell r="CY166" t="str">
            <v>нд</v>
          </cell>
          <cell r="CZ166" t="str">
            <v>нд</v>
          </cell>
          <cell r="DA166" t="str">
            <v>нд</v>
          </cell>
          <cell r="DB166" t="str">
            <v>нд</v>
          </cell>
          <cell r="DE166">
            <v>1.2158</v>
          </cell>
          <cell r="DG166">
            <v>1.2158</v>
          </cell>
          <cell r="DH166">
            <v>0</v>
          </cell>
          <cell r="DI166">
            <v>1.2158</v>
          </cell>
          <cell r="DJ166">
            <v>0</v>
          </cell>
          <cell r="DK166">
            <v>0</v>
          </cell>
          <cell r="DL166">
            <v>1.2158</v>
          </cell>
          <cell r="DM166">
            <v>0</v>
          </cell>
          <cell r="DN166" t="str">
            <v>нд</v>
          </cell>
          <cell r="DS166" t="str">
            <v>нд</v>
          </cell>
          <cell r="DT166" t="str">
            <v>нд</v>
          </cell>
          <cell r="DU166" t="str">
            <v>нд</v>
          </cell>
          <cell r="DV166" t="str">
            <v>нд</v>
          </cell>
          <cell r="DW166" t="str">
            <v>нд</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v>2</v>
          </cell>
          <cell r="FI166" t="str">
            <v/>
          </cell>
          <cell r="FJ166" t="str">
            <v/>
          </cell>
          <cell r="FK166" t="str">
            <v>2</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t="str">
            <v>нд</v>
          </cell>
          <cell r="GL166" t="str">
            <v>нд</v>
          </cell>
          <cell r="GM166" t="str">
            <v>нд</v>
          </cell>
          <cell r="GN166" t="str">
            <v>нд</v>
          </cell>
          <cell r="GO166" t="str">
            <v>нд</v>
          </cell>
          <cell r="GP166" t="str">
            <v>нд</v>
          </cell>
          <cell r="GQ166" t="str">
            <v>нд</v>
          </cell>
          <cell r="GR166" t="str">
            <v>нд</v>
          </cell>
          <cell r="GS166" t="str">
            <v>нд</v>
          </cell>
          <cell r="GT166" t="str">
            <v>нд</v>
          </cell>
          <cell r="GU166" t="str">
            <v>нд</v>
          </cell>
          <cell r="GV166" t="str">
            <v>нд</v>
          </cell>
          <cell r="GW166" t="str">
            <v>нд</v>
          </cell>
          <cell r="GX166" t="str">
            <v>нд</v>
          </cell>
          <cell r="GY166" t="str">
            <v>нд</v>
          </cell>
          <cell r="GZ166" t="str">
            <v>нд</v>
          </cell>
          <cell r="HA166" t="str">
            <v>нд</v>
          </cell>
          <cell r="HB166" t="str">
            <v>нд</v>
          </cell>
          <cell r="HC166" t="str">
            <v>нд</v>
          </cell>
          <cell r="HD166" t="str">
            <v>нд</v>
          </cell>
          <cell r="HE166" t="str">
            <v>нд</v>
          </cell>
          <cell r="HF166" t="str">
            <v>нд</v>
          </cell>
          <cell r="HG166" t="str">
            <v>нд</v>
          </cell>
          <cell r="HH166" t="str">
            <v>нд</v>
          </cell>
          <cell r="HI166" t="str">
            <v>нд</v>
          </cell>
          <cell r="HJ166" t="str">
            <v>нд</v>
          </cell>
          <cell r="HK166" t="str">
            <v>нд</v>
          </cell>
          <cell r="HL166" t="str">
            <v>нд</v>
          </cell>
          <cell r="HM166" t="str">
            <v>нд</v>
          </cell>
          <cell r="HN166" t="str">
            <v>нд</v>
          </cell>
          <cell r="HO166" t="str">
            <v>нд</v>
          </cell>
          <cell r="HP166" t="str">
            <v>нд</v>
          </cell>
          <cell r="HQ166" t="str">
            <v>нд</v>
          </cell>
          <cell r="HR166" t="str">
            <v>нд</v>
          </cell>
          <cell r="HS166" t="str">
            <v>нд</v>
          </cell>
          <cell r="HT166" t="str">
            <v>нд</v>
          </cell>
          <cell r="HU166" t="str">
            <v>нд</v>
          </cell>
          <cell r="HV166" t="str">
            <v>нд</v>
          </cell>
          <cell r="HW166" t="str">
            <v>нд</v>
          </cell>
          <cell r="HX166" t="str">
            <v>нд</v>
          </cell>
          <cell r="HY166" t="str">
            <v>нд</v>
          </cell>
          <cell r="HZ166" t="str">
            <v>нд</v>
          </cell>
          <cell r="IA166" t="str">
            <v>нд</v>
          </cell>
          <cell r="IB166" t="str">
            <v>нд</v>
          </cell>
          <cell r="IC166" t="str">
            <v>нд</v>
          </cell>
          <cell r="ID166" t="str">
            <v>нд</v>
          </cell>
          <cell r="IE166" t="str">
            <v>нд</v>
          </cell>
          <cell r="IF166" t="str">
            <v>нд</v>
          </cell>
          <cell r="IG166" t="str">
            <v>нд</v>
          </cell>
          <cell r="IH166" t="str">
            <v>нд</v>
          </cell>
          <cell r="II166" t="str">
            <v>нд</v>
          </cell>
          <cell r="IJ166" t="str">
            <v>нд</v>
          </cell>
          <cell r="IK166" t="str">
            <v>нд</v>
          </cell>
          <cell r="IL166" t="str">
            <v>нд</v>
          </cell>
          <cell r="IM166" t="str">
            <v>нд</v>
          </cell>
          <cell r="IN166" t="str">
            <v>нд</v>
          </cell>
          <cell r="IO166" t="str">
            <v>нд</v>
          </cell>
          <cell r="IP166" t="str">
            <v>нд</v>
          </cell>
          <cell r="IQ166" t="str">
            <v>нд</v>
          </cell>
          <cell r="IR166" t="str">
            <v>нд</v>
          </cell>
          <cell r="IS166" t="str">
            <v>нд</v>
          </cell>
          <cell r="IT166" t="str">
            <v>нд</v>
          </cell>
          <cell r="IU166" t="str">
            <v>нд</v>
          </cell>
          <cell r="IV166" t="str">
            <v>нд</v>
          </cell>
          <cell r="IW166" t="str">
            <v>нд</v>
          </cell>
          <cell r="IX166" t="str">
            <v>нд</v>
          </cell>
          <cell r="IY166">
            <v>1.2158</v>
          </cell>
          <cell r="IZ166">
            <v>0</v>
          </cell>
          <cell r="JA166">
            <v>0</v>
          </cell>
          <cell r="JB166">
            <v>0</v>
          </cell>
          <cell r="JC166">
            <v>0</v>
          </cell>
          <cell r="JD166">
            <v>0</v>
          </cell>
          <cell r="JE166">
            <v>0</v>
          </cell>
          <cell r="JF166">
            <v>0</v>
          </cell>
          <cell r="JG166">
            <v>2</v>
          </cell>
          <cell r="JH166">
            <v>0</v>
          </cell>
          <cell r="JI166">
            <v>2</v>
          </cell>
          <cell r="JJ166">
            <v>1.2158</v>
          </cell>
          <cell r="JK166">
            <v>0</v>
          </cell>
          <cell r="JL166">
            <v>0</v>
          </cell>
          <cell r="JM166">
            <v>0</v>
          </cell>
          <cell r="JN166">
            <v>0</v>
          </cell>
          <cell r="JO166">
            <v>0</v>
          </cell>
          <cell r="JP166">
            <v>0</v>
          </cell>
          <cell r="JQ166">
            <v>0</v>
          </cell>
          <cell r="JR166">
            <v>2</v>
          </cell>
          <cell r="JS166">
            <v>0</v>
          </cell>
          <cell r="JT166">
            <v>2</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t="str">
            <v>нд</v>
          </cell>
          <cell r="MD166" t="str">
            <v>нд</v>
          </cell>
          <cell r="ME166" t="str">
            <v>нд</v>
          </cell>
          <cell r="MF166" t="str">
            <v>нд</v>
          </cell>
          <cell r="MG166" t="str">
            <v>нд</v>
          </cell>
          <cell r="MH166" t="str">
            <v>нд</v>
          </cell>
          <cell r="MI166" t="str">
            <v>нд</v>
          </cell>
          <cell r="MJ166" t="str">
            <v>нд</v>
          </cell>
          <cell r="MK166" t="str">
            <v>нд</v>
          </cell>
          <cell r="ML166" t="str">
            <v>нд</v>
          </cell>
          <cell r="MM166" t="str">
            <v>нд</v>
          </cell>
          <cell r="MN166" t="str">
            <v>нд</v>
          </cell>
          <cell r="MO166" t="str">
            <v>нд</v>
          </cell>
          <cell r="MP166" t="str">
            <v>нд</v>
          </cell>
          <cell r="MQ166" t="str">
            <v>нд</v>
          </cell>
          <cell r="MR166" t="str">
            <v>нд</v>
          </cell>
          <cell r="MS166" t="str">
            <v>нд</v>
          </cell>
          <cell r="MT166" t="str">
            <v>нд</v>
          </cell>
          <cell r="MU166" t="str">
            <v>нд</v>
          </cell>
          <cell r="MV166" t="str">
            <v>нд</v>
          </cell>
          <cell r="MW166" t="str">
            <v>нд</v>
          </cell>
          <cell r="MX166" t="str">
            <v>нд</v>
          </cell>
          <cell r="MY166" t="str">
            <v>нд</v>
          </cell>
          <cell r="MZ166" t="str">
            <v>нд</v>
          </cell>
          <cell r="NA166" t="str">
            <v>нд</v>
          </cell>
          <cell r="NB166" t="str">
            <v>нд</v>
          </cell>
          <cell r="NC166" t="str">
            <v>нд</v>
          </cell>
          <cell r="ND166" t="str">
            <v>нд</v>
          </cell>
          <cell r="NE166" t="str">
            <v>нд</v>
          </cell>
          <cell r="NF166" t="str">
            <v>нд</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v>2022</v>
          </cell>
          <cell r="OM166">
            <v>2023</v>
          </cell>
          <cell r="ON166">
            <v>2022</v>
          </cell>
          <cell r="OO166">
            <v>2023</v>
          </cell>
          <cell r="OP166" t="str">
            <v>з</v>
          </cell>
          <cell r="OR166" t="str">
            <v>нд</v>
          </cell>
          <cell r="OT166">
            <v>1.2158</v>
          </cell>
        </row>
        <row r="167">
          <cell r="A167" t="str">
            <v>M_Che454_22</v>
          </cell>
          <cell r="B167" t="str">
            <v>1.1.6</v>
          </cell>
          <cell r="C167" t="str">
            <v>Приобретение вольтамперфазометра ВФМ-3 - 8 шт.</v>
          </cell>
          <cell r="D167" t="str">
            <v>M_Che454_22</v>
          </cell>
          <cell r="E167" t="str">
            <v>нд</v>
          </cell>
          <cell r="H167">
            <v>1.2227568</v>
          </cell>
          <cell r="J167">
            <v>1.2227568</v>
          </cell>
          <cell r="K167">
            <v>1.2227568</v>
          </cell>
          <cell r="L167">
            <v>0</v>
          </cell>
          <cell r="M167">
            <v>0</v>
          </cell>
          <cell r="N167">
            <v>0</v>
          </cell>
          <cell r="O167">
            <v>0</v>
          </cell>
          <cell r="P167">
            <v>0</v>
          </cell>
          <cell r="Q167">
            <v>0</v>
          </cell>
          <cell r="R167" t="str">
            <v>нд</v>
          </cell>
          <cell r="S167" t="str">
            <v>нд</v>
          </cell>
          <cell r="T167" t="str">
            <v>нд</v>
          </cell>
          <cell r="U167" t="str">
            <v>нд</v>
          </cell>
          <cell r="V167" t="str">
            <v>нд</v>
          </cell>
          <cell r="W167" t="str">
            <v>нд</v>
          </cell>
          <cell r="X167" t="str">
            <v>нд</v>
          </cell>
          <cell r="Y167" t="str">
            <v>нд</v>
          </cell>
          <cell r="Z167" t="str">
            <v>нд</v>
          </cell>
          <cell r="AA167" t="str">
            <v>нд</v>
          </cell>
          <cell r="AB167" t="str">
            <v>нд</v>
          </cell>
          <cell r="AC167" t="str">
            <v>нд</v>
          </cell>
          <cell r="AD167" t="str">
            <v>нд</v>
          </cell>
          <cell r="AE167" t="str">
            <v>нд</v>
          </cell>
          <cell r="AF167" t="str">
            <v>нд</v>
          </cell>
          <cell r="AG167" t="str">
            <v>нд</v>
          </cell>
          <cell r="AH167" t="str">
            <v>нд</v>
          </cell>
          <cell r="AI167" t="str">
            <v>нд</v>
          </cell>
          <cell r="AJ167" t="str">
            <v>нд</v>
          </cell>
          <cell r="AK167" t="str">
            <v>нд</v>
          </cell>
          <cell r="AL167" t="str">
            <v>нд</v>
          </cell>
          <cell r="AM167" t="str">
            <v>нд</v>
          </cell>
          <cell r="AN167" t="str">
            <v>нд</v>
          </cell>
          <cell r="AO167" t="str">
            <v>нд</v>
          </cell>
          <cell r="AP167" t="str">
            <v>нд</v>
          </cell>
          <cell r="AQ167" t="str">
            <v>нд</v>
          </cell>
          <cell r="AR167" t="str">
            <v>нд</v>
          </cell>
          <cell r="AS167" t="str">
            <v>нд</v>
          </cell>
          <cell r="AT167" t="str">
            <v>нд</v>
          </cell>
          <cell r="AU167" t="str">
            <v>нд</v>
          </cell>
          <cell r="AV167" t="str">
            <v>нд</v>
          </cell>
          <cell r="AW167" t="str">
            <v>нд</v>
          </cell>
          <cell r="AX167" t="str">
            <v>нд</v>
          </cell>
          <cell r="AY167" t="str">
            <v>нд</v>
          </cell>
          <cell r="AZ167" t="str">
            <v>нд</v>
          </cell>
          <cell r="BA167" t="str">
            <v>нд</v>
          </cell>
          <cell r="BB167">
            <v>1</v>
          </cell>
          <cell r="BC167">
            <v>2</v>
          </cell>
          <cell r="BD167">
            <v>3</v>
          </cell>
          <cell r="BE167" t="str">
            <v/>
          </cell>
          <cell r="BF167" t="str">
            <v>1 2 3</v>
          </cell>
          <cell r="BG167">
            <v>1.2227568</v>
          </cell>
          <cell r="BH167">
            <v>0</v>
          </cell>
          <cell r="BI167">
            <v>0</v>
          </cell>
          <cell r="BJ167">
            <v>1.018964</v>
          </cell>
          <cell r="BK167">
            <v>0</v>
          </cell>
          <cell r="BL167">
            <v>0.2037928</v>
          </cell>
          <cell r="BM167">
            <v>1.2227568</v>
          </cell>
          <cell r="BN167">
            <v>0</v>
          </cell>
          <cell r="BO167">
            <v>0</v>
          </cell>
          <cell r="BP167">
            <v>1.018964</v>
          </cell>
          <cell r="BQ167">
            <v>0</v>
          </cell>
          <cell r="BR167">
            <v>0.2037928</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v>1</v>
          </cell>
          <cell r="CR167">
            <v>2</v>
          </cell>
          <cell r="CS167">
            <v>3</v>
          </cell>
          <cell r="CT167" t="str">
            <v/>
          </cell>
          <cell r="CU167" t="str">
            <v>1 2 3</v>
          </cell>
          <cell r="CX167" t="str">
            <v>нд</v>
          </cell>
          <cell r="CY167" t="str">
            <v>нд</v>
          </cell>
          <cell r="CZ167" t="str">
            <v>нд</v>
          </cell>
          <cell r="DA167" t="str">
            <v>нд</v>
          </cell>
          <cell r="DB167" t="str">
            <v>нд</v>
          </cell>
          <cell r="DE167">
            <v>1.018964</v>
          </cell>
          <cell r="DG167">
            <v>1.018964</v>
          </cell>
          <cell r="DH167">
            <v>0</v>
          </cell>
          <cell r="DI167">
            <v>1.018964</v>
          </cell>
          <cell r="DJ167">
            <v>0</v>
          </cell>
          <cell r="DK167">
            <v>0</v>
          </cell>
          <cell r="DL167">
            <v>1.018964</v>
          </cell>
          <cell r="DM167">
            <v>0</v>
          </cell>
          <cell r="DN167" t="str">
            <v>нд</v>
          </cell>
          <cell r="DS167" t="str">
            <v>нд</v>
          </cell>
          <cell r="DT167" t="str">
            <v>нд</v>
          </cell>
          <cell r="DU167" t="str">
            <v>нд</v>
          </cell>
          <cell r="DV167" t="str">
            <v>нд</v>
          </cell>
          <cell r="DW167" t="str">
            <v>нд</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v>1</v>
          </cell>
          <cell r="FH167">
            <v>2</v>
          </cell>
          <cell r="FI167">
            <v>3</v>
          </cell>
          <cell r="FJ167">
            <v>4</v>
          </cell>
          <cell r="FK167" t="str">
            <v>1 2 3 4</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t="str">
            <v>нд</v>
          </cell>
          <cell r="GL167" t="str">
            <v>нд</v>
          </cell>
          <cell r="GM167" t="str">
            <v>нд</v>
          </cell>
          <cell r="GN167" t="str">
            <v>нд</v>
          </cell>
          <cell r="GO167" t="str">
            <v>нд</v>
          </cell>
          <cell r="GP167" t="str">
            <v>нд</v>
          </cell>
          <cell r="GQ167" t="str">
            <v>нд</v>
          </cell>
          <cell r="GR167" t="str">
            <v>нд</v>
          </cell>
          <cell r="GS167" t="str">
            <v>нд</v>
          </cell>
          <cell r="GT167" t="str">
            <v>нд</v>
          </cell>
          <cell r="GU167" t="str">
            <v>нд</v>
          </cell>
          <cell r="GV167" t="str">
            <v>нд</v>
          </cell>
          <cell r="GW167" t="str">
            <v>нд</v>
          </cell>
          <cell r="GX167" t="str">
            <v>нд</v>
          </cell>
          <cell r="GY167" t="str">
            <v>нд</v>
          </cell>
          <cell r="GZ167" t="str">
            <v>нд</v>
          </cell>
          <cell r="HA167" t="str">
            <v>нд</v>
          </cell>
          <cell r="HB167" t="str">
            <v>нд</v>
          </cell>
          <cell r="HC167" t="str">
            <v>нд</v>
          </cell>
          <cell r="HD167" t="str">
            <v>нд</v>
          </cell>
          <cell r="HE167" t="str">
            <v>нд</v>
          </cell>
          <cell r="HF167" t="str">
            <v>нд</v>
          </cell>
          <cell r="HG167" t="str">
            <v>нд</v>
          </cell>
          <cell r="HH167" t="str">
            <v>нд</v>
          </cell>
          <cell r="HI167" t="str">
            <v>нд</v>
          </cell>
          <cell r="HJ167" t="str">
            <v>нд</v>
          </cell>
          <cell r="HK167" t="str">
            <v>нд</v>
          </cell>
          <cell r="HL167" t="str">
            <v>нд</v>
          </cell>
          <cell r="HM167" t="str">
            <v>нд</v>
          </cell>
          <cell r="HN167" t="str">
            <v>нд</v>
          </cell>
          <cell r="HO167" t="str">
            <v>нд</v>
          </cell>
          <cell r="HP167" t="str">
            <v>нд</v>
          </cell>
          <cell r="HQ167" t="str">
            <v>нд</v>
          </cell>
          <cell r="HR167" t="str">
            <v>нд</v>
          </cell>
          <cell r="HS167" t="str">
            <v>нд</v>
          </cell>
          <cell r="HT167" t="str">
            <v>нд</v>
          </cell>
          <cell r="HU167" t="str">
            <v>нд</v>
          </cell>
          <cell r="HV167" t="str">
            <v>нд</v>
          </cell>
          <cell r="HW167" t="str">
            <v>нд</v>
          </cell>
          <cell r="HX167" t="str">
            <v>нд</v>
          </cell>
          <cell r="HY167" t="str">
            <v>нд</v>
          </cell>
          <cell r="HZ167" t="str">
            <v>нд</v>
          </cell>
          <cell r="IA167" t="str">
            <v>нд</v>
          </cell>
          <cell r="IB167" t="str">
            <v>нд</v>
          </cell>
          <cell r="IC167" t="str">
            <v>нд</v>
          </cell>
          <cell r="ID167" t="str">
            <v>нд</v>
          </cell>
          <cell r="IE167" t="str">
            <v>нд</v>
          </cell>
          <cell r="IF167" t="str">
            <v>нд</v>
          </cell>
          <cell r="IG167" t="str">
            <v>нд</v>
          </cell>
          <cell r="IH167" t="str">
            <v>нд</v>
          </cell>
          <cell r="II167" t="str">
            <v>нд</v>
          </cell>
          <cell r="IJ167" t="str">
            <v>нд</v>
          </cell>
          <cell r="IK167" t="str">
            <v>нд</v>
          </cell>
          <cell r="IL167" t="str">
            <v>нд</v>
          </cell>
          <cell r="IM167" t="str">
            <v>нд</v>
          </cell>
          <cell r="IN167" t="str">
            <v>нд</v>
          </cell>
          <cell r="IO167" t="str">
            <v>нд</v>
          </cell>
          <cell r="IP167" t="str">
            <v>нд</v>
          </cell>
          <cell r="IQ167" t="str">
            <v>нд</v>
          </cell>
          <cell r="IR167" t="str">
            <v>нд</v>
          </cell>
          <cell r="IS167" t="str">
            <v>нд</v>
          </cell>
          <cell r="IT167" t="str">
            <v>нд</v>
          </cell>
          <cell r="IU167" t="str">
            <v>нд</v>
          </cell>
          <cell r="IV167" t="str">
            <v>нд</v>
          </cell>
          <cell r="IW167" t="str">
            <v>нд</v>
          </cell>
          <cell r="IX167" t="str">
            <v>нд</v>
          </cell>
          <cell r="IY167">
            <v>1.018964</v>
          </cell>
          <cell r="IZ167">
            <v>0</v>
          </cell>
          <cell r="JA167">
            <v>0</v>
          </cell>
          <cell r="JB167">
            <v>0</v>
          </cell>
          <cell r="JC167">
            <v>0</v>
          </cell>
          <cell r="JD167">
            <v>0</v>
          </cell>
          <cell r="JE167">
            <v>0</v>
          </cell>
          <cell r="JF167">
            <v>0</v>
          </cell>
          <cell r="JG167">
            <v>8</v>
          </cell>
          <cell r="JH167">
            <v>0</v>
          </cell>
          <cell r="JI167">
            <v>8</v>
          </cell>
          <cell r="JJ167">
            <v>1.018964</v>
          </cell>
          <cell r="JK167">
            <v>0</v>
          </cell>
          <cell r="JL167">
            <v>0</v>
          </cell>
          <cell r="JM167">
            <v>0</v>
          </cell>
          <cell r="JN167">
            <v>0</v>
          </cell>
          <cell r="JO167">
            <v>0</v>
          </cell>
          <cell r="JP167">
            <v>0</v>
          </cell>
          <cell r="JQ167">
            <v>0</v>
          </cell>
          <cell r="JR167">
            <v>8</v>
          </cell>
          <cell r="JS167">
            <v>0</v>
          </cell>
          <cell r="JT167">
            <v>8</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t="str">
            <v>нд</v>
          </cell>
          <cell r="MD167" t="str">
            <v>нд</v>
          </cell>
          <cell r="ME167" t="str">
            <v>нд</v>
          </cell>
          <cell r="MF167" t="str">
            <v>нд</v>
          </cell>
          <cell r="MG167" t="str">
            <v>нд</v>
          </cell>
          <cell r="MH167" t="str">
            <v>нд</v>
          </cell>
          <cell r="MI167" t="str">
            <v>нд</v>
          </cell>
          <cell r="MJ167" t="str">
            <v>нд</v>
          </cell>
          <cell r="MK167" t="str">
            <v>нд</v>
          </cell>
          <cell r="ML167" t="str">
            <v>нд</v>
          </cell>
          <cell r="MM167" t="str">
            <v>нд</v>
          </cell>
          <cell r="MN167" t="str">
            <v>нд</v>
          </cell>
          <cell r="MO167" t="str">
            <v>нд</v>
          </cell>
          <cell r="MP167" t="str">
            <v>нд</v>
          </cell>
          <cell r="MQ167" t="str">
            <v>нд</v>
          </cell>
          <cell r="MR167" t="str">
            <v>нд</v>
          </cell>
          <cell r="MS167" t="str">
            <v>нд</v>
          </cell>
          <cell r="MT167" t="str">
            <v>нд</v>
          </cell>
          <cell r="MU167" t="str">
            <v>нд</v>
          </cell>
          <cell r="MV167" t="str">
            <v>нд</v>
          </cell>
          <cell r="MW167" t="str">
            <v>нд</v>
          </cell>
          <cell r="MX167" t="str">
            <v>нд</v>
          </cell>
          <cell r="MY167" t="str">
            <v>нд</v>
          </cell>
          <cell r="MZ167" t="str">
            <v>нд</v>
          </cell>
          <cell r="NA167" t="str">
            <v>нд</v>
          </cell>
          <cell r="NB167" t="str">
            <v>нд</v>
          </cell>
          <cell r="NC167" t="str">
            <v>нд</v>
          </cell>
          <cell r="ND167" t="str">
            <v>нд</v>
          </cell>
          <cell r="NE167" t="str">
            <v>нд</v>
          </cell>
          <cell r="NF167" t="str">
            <v>нд</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v>2022</v>
          </cell>
          <cell r="OM167">
            <v>2023</v>
          </cell>
          <cell r="ON167">
            <v>2022</v>
          </cell>
          <cell r="OO167">
            <v>2023</v>
          </cell>
          <cell r="OP167" t="str">
            <v>з</v>
          </cell>
          <cell r="OR167" t="str">
            <v>нд</v>
          </cell>
          <cell r="OT167">
            <v>1.2227568</v>
          </cell>
        </row>
        <row r="168">
          <cell r="A168" t="str">
            <v>M_Che455_22</v>
          </cell>
          <cell r="B168" t="str">
            <v>1.1.6</v>
          </cell>
          <cell r="C168" t="str">
            <v>Приобретение прибора для измерения тока проводимости ОПН без отключения - 1 шт.</v>
          </cell>
          <cell r="D168" t="str">
            <v>M_Che455_22</v>
          </cell>
          <cell r="E168" t="str">
            <v>нд</v>
          </cell>
          <cell r="H168">
            <v>0.12114999999999999</v>
          </cell>
          <cell r="J168">
            <v>0.12114999999999999</v>
          </cell>
          <cell r="K168">
            <v>0</v>
          </cell>
          <cell r="L168">
            <v>0.12114999999999999</v>
          </cell>
          <cell r="M168">
            <v>0</v>
          </cell>
          <cell r="N168">
            <v>0</v>
          </cell>
          <cell r="O168">
            <v>0.10095833333333333</v>
          </cell>
          <cell r="P168">
            <v>0</v>
          </cell>
          <cell r="Q168">
            <v>2.0191666666666663E-2</v>
          </cell>
          <cell r="R168" t="str">
            <v>нд</v>
          </cell>
          <cell r="S168" t="str">
            <v>нд</v>
          </cell>
          <cell r="T168" t="str">
            <v>нд</v>
          </cell>
          <cell r="U168" t="str">
            <v>нд</v>
          </cell>
          <cell r="V168" t="str">
            <v>нд</v>
          </cell>
          <cell r="W168" t="str">
            <v>нд</v>
          </cell>
          <cell r="X168" t="str">
            <v>нд</v>
          </cell>
          <cell r="Y168" t="str">
            <v>нд</v>
          </cell>
          <cell r="Z168" t="str">
            <v>нд</v>
          </cell>
          <cell r="AA168" t="str">
            <v>нд</v>
          </cell>
          <cell r="AB168" t="str">
            <v>нд</v>
          </cell>
          <cell r="AC168" t="str">
            <v>нд</v>
          </cell>
          <cell r="AD168" t="str">
            <v>нд</v>
          </cell>
          <cell r="AE168" t="str">
            <v>нд</v>
          </cell>
          <cell r="AF168" t="str">
            <v>нд</v>
          </cell>
          <cell r="AG168" t="str">
            <v>нд</v>
          </cell>
          <cell r="AH168" t="str">
            <v>нд</v>
          </cell>
          <cell r="AI168" t="str">
            <v>нд</v>
          </cell>
          <cell r="AJ168" t="str">
            <v>нд</v>
          </cell>
          <cell r="AK168" t="str">
            <v>нд</v>
          </cell>
          <cell r="AL168" t="str">
            <v>нд</v>
          </cell>
          <cell r="AM168" t="str">
            <v>нд</v>
          </cell>
          <cell r="AN168" t="str">
            <v>нд</v>
          </cell>
          <cell r="AO168" t="str">
            <v>нд</v>
          </cell>
          <cell r="AP168" t="str">
            <v>нд</v>
          </cell>
          <cell r="AQ168" t="str">
            <v>нд</v>
          </cell>
          <cell r="AR168" t="str">
            <v>нд</v>
          </cell>
          <cell r="AS168" t="str">
            <v>нд</v>
          </cell>
          <cell r="AT168" t="str">
            <v>нд</v>
          </cell>
          <cell r="AU168" t="str">
            <v>нд</v>
          </cell>
          <cell r="AV168" t="str">
            <v>нд</v>
          </cell>
          <cell r="AW168" t="str">
            <v>нд</v>
          </cell>
          <cell r="AX168" t="str">
            <v>нд</v>
          </cell>
          <cell r="AY168" t="str">
            <v>нд</v>
          </cell>
          <cell r="AZ168" t="str">
            <v>нд</v>
          </cell>
          <cell r="BA168" t="str">
            <v>нд</v>
          </cell>
          <cell r="BB168">
            <v>1</v>
          </cell>
          <cell r="BC168">
            <v>2</v>
          </cell>
          <cell r="BD168">
            <v>3</v>
          </cell>
          <cell r="BE168" t="str">
            <v/>
          </cell>
          <cell r="BF168" t="str">
            <v>1 2 3</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v>1</v>
          </cell>
          <cell r="CR168">
            <v>2</v>
          </cell>
          <cell r="CS168">
            <v>3</v>
          </cell>
          <cell r="CT168" t="str">
            <v/>
          </cell>
          <cell r="CU168" t="str">
            <v>1 2 3</v>
          </cell>
          <cell r="CX168" t="str">
            <v>нд</v>
          </cell>
          <cell r="CY168" t="str">
            <v>нд</v>
          </cell>
          <cell r="CZ168" t="str">
            <v>нд</v>
          </cell>
          <cell r="DA168" t="str">
            <v>нд</v>
          </cell>
          <cell r="DB168" t="str">
            <v>нд</v>
          </cell>
          <cell r="DE168">
            <v>0.12114999999999999</v>
          </cell>
          <cell r="DG168">
            <v>0.12114999999999999</v>
          </cell>
          <cell r="DH168">
            <v>0</v>
          </cell>
          <cell r="DI168">
            <v>0.12114999999999999</v>
          </cell>
          <cell r="DJ168">
            <v>0</v>
          </cell>
          <cell r="DK168">
            <v>0</v>
          </cell>
          <cell r="DL168">
            <v>0.12114999999999999</v>
          </cell>
          <cell r="DM168">
            <v>0</v>
          </cell>
          <cell r="DN168" t="str">
            <v>нд</v>
          </cell>
          <cell r="DS168" t="str">
            <v>нд</v>
          </cell>
          <cell r="DT168" t="str">
            <v>нд</v>
          </cell>
          <cell r="DU168" t="str">
            <v>нд</v>
          </cell>
          <cell r="DV168" t="str">
            <v>нд</v>
          </cell>
          <cell r="DW168" t="str">
            <v>нд</v>
          </cell>
          <cell r="DX168" t="str">
            <v/>
          </cell>
          <cell r="DY168" t="str">
            <v/>
          </cell>
          <cell r="DZ168" t="str">
            <v/>
          </cell>
          <cell r="EA168" t="str">
            <v/>
          </cell>
          <cell r="EB168">
            <v>0</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v>1</v>
          </cell>
          <cell r="FH168">
            <v>2</v>
          </cell>
          <cell r="FI168">
            <v>3</v>
          </cell>
          <cell r="FJ168">
            <v>4</v>
          </cell>
          <cell r="FK168" t="str">
            <v>1 2 3 4</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t="str">
            <v>нд</v>
          </cell>
          <cell r="GL168" t="str">
            <v>нд</v>
          </cell>
          <cell r="GM168" t="str">
            <v>нд</v>
          </cell>
          <cell r="GN168" t="str">
            <v>нд</v>
          </cell>
          <cell r="GO168" t="str">
            <v>нд</v>
          </cell>
          <cell r="GP168" t="str">
            <v>нд</v>
          </cell>
          <cell r="GQ168" t="str">
            <v>нд</v>
          </cell>
          <cell r="GR168" t="str">
            <v>нд</v>
          </cell>
          <cell r="GS168" t="str">
            <v>нд</v>
          </cell>
          <cell r="GT168" t="str">
            <v>нд</v>
          </cell>
          <cell r="GU168" t="str">
            <v>нд</v>
          </cell>
          <cell r="GV168" t="str">
            <v>нд</v>
          </cell>
          <cell r="GW168" t="str">
            <v>нд</v>
          </cell>
          <cell r="GX168" t="str">
            <v>нд</v>
          </cell>
          <cell r="GY168" t="str">
            <v>нд</v>
          </cell>
          <cell r="GZ168" t="str">
            <v>нд</v>
          </cell>
          <cell r="HA168" t="str">
            <v>нд</v>
          </cell>
          <cell r="HB168" t="str">
            <v>нд</v>
          </cell>
          <cell r="HC168" t="str">
            <v>нд</v>
          </cell>
          <cell r="HD168" t="str">
            <v>нд</v>
          </cell>
          <cell r="HE168" t="str">
            <v>нд</v>
          </cell>
          <cell r="HF168" t="str">
            <v>нд</v>
          </cell>
          <cell r="HG168" t="str">
            <v>нд</v>
          </cell>
          <cell r="HH168" t="str">
            <v>нд</v>
          </cell>
          <cell r="HI168" t="str">
            <v>нд</v>
          </cell>
          <cell r="HJ168" t="str">
            <v>нд</v>
          </cell>
          <cell r="HK168" t="str">
            <v>нд</v>
          </cell>
          <cell r="HL168" t="str">
            <v>нд</v>
          </cell>
          <cell r="HM168" t="str">
            <v>нд</v>
          </cell>
          <cell r="HN168" t="str">
            <v>нд</v>
          </cell>
          <cell r="HO168" t="str">
            <v>нд</v>
          </cell>
          <cell r="HP168" t="str">
            <v>нд</v>
          </cell>
          <cell r="HQ168" t="str">
            <v>нд</v>
          </cell>
          <cell r="HR168" t="str">
            <v>нд</v>
          </cell>
          <cell r="HS168" t="str">
            <v>нд</v>
          </cell>
          <cell r="HT168" t="str">
            <v>нд</v>
          </cell>
          <cell r="HU168" t="str">
            <v>нд</v>
          </cell>
          <cell r="HV168" t="str">
            <v>нд</v>
          </cell>
          <cell r="HW168" t="str">
            <v>нд</v>
          </cell>
          <cell r="HX168" t="str">
            <v>нд</v>
          </cell>
          <cell r="HY168" t="str">
            <v>нд</v>
          </cell>
          <cell r="HZ168" t="str">
            <v>нд</v>
          </cell>
          <cell r="IA168" t="str">
            <v>нд</v>
          </cell>
          <cell r="IB168" t="str">
            <v>нд</v>
          </cell>
          <cell r="IC168" t="str">
            <v>нд</v>
          </cell>
          <cell r="ID168" t="str">
            <v>нд</v>
          </cell>
          <cell r="IE168" t="str">
            <v>нд</v>
          </cell>
          <cell r="IF168" t="str">
            <v>нд</v>
          </cell>
          <cell r="IG168" t="str">
            <v>нд</v>
          </cell>
          <cell r="IH168" t="str">
            <v>нд</v>
          </cell>
          <cell r="II168" t="str">
            <v>нд</v>
          </cell>
          <cell r="IJ168" t="str">
            <v>нд</v>
          </cell>
          <cell r="IK168" t="str">
            <v>нд</v>
          </cell>
          <cell r="IL168" t="str">
            <v>нд</v>
          </cell>
          <cell r="IM168" t="str">
            <v>нд</v>
          </cell>
          <cell r="IN168" t="str">
            <v>нд</v>
          </cell>
          <cell r="IO168" t="str">
            <v>нд</v>
          </cell>
          <cell r="IP168" t="str">
            <v>нд</v>
          </cell>
          <cell r="IQ168" t="str">
            <v>нд</v>
          </cell>
          <cell r="IR168" t="str">
            <v>нд</v>
          </cell>
          <cell r="IS168" t="str">
            <v>нд</v>
          </cell>
          <cell r="IT168" t="str">
            <v>нд</v>
          </cell>
          <cell r="IU168" t="str">
            <v>нд</v>
          </cell>
          <cell r="IV168" t="str">
            <v>нд</v>
          </cell>
          <cell r="IW168" t="str">
            <v>нд</v>
          </cell>
          <cell r="IX168" t="str">
            <v>нд</v>
          </cell>
          <cell r="IY168">
            <v>0.12114999999999999</v>
          </cell>
          <cell r="IZ168">
            <v>0</v>
          </cell>
          <cell r="JA168">
            <v>0</v>
          </cell>
          <cell r="JB168">
            <v>0</v>
          </cell>
          <cell r="JC168">
            <v>0</v>
          </cell>
          <cell r="JD168">
            <v>0</v>
          </cell>
          <cell r="JE168">
            <v>0</v>
          </cell>
          <cell r="JF168">
            <v>0</v>
          </cell>
          <cell r="JG168">
            <v>1</v>
          </cell>
          <cell r="JH168">
            <v>0</v>
          </cell>
          <cell r="JI168">
            <v>1</v>
          </cell>
          <cell r="JJ168">
            <v>0.12114999999999999</v>
          </cell>
          <cell r="JK168">
            <v>0</v>
          </cell>
          <cell r="JL168">
            <v>0</v>
          </cell>
          <cell r="JM168">
            <v>0</v>
          </cell>
          <cell r="JN168">
            <v>0</v>
          </cell>
          <cell r="JO168">
            <v>0</v>
          </cell>
          <cell r="JP168">
            <v>0</v>
          </cell>
          <cell r="JQ168">
            <v>0</v>
          </cell>
          <cell r="JR168">
            <v>1</v>
          </cell>
          <cell r="JS168">
            <v>0</v>
          </cell>
          <cell r="JT168">
            <v>1</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t="str">
            <v>нд</v>
          </cell>
          <cell r="MD168" t="str">
            <v>нд</v>
          </cell>
          <cell r="ME168" t="str">
            <v>нд</v>
          </cell>
          <cell r="MF168" t="str">
            <v>нд</v>
          </cell>
          <cell r="MG168" t="str">
            <v>нд</v>
          </cell>
          <cell r="MH168" t="str">
            <v>нд</v>
          </cell>
          <cell r="MI168" t="str">
            <v>нд</v>
          </cell>
          <cell r="MJ168" t="str">
            <v>нд</v>
          </cell>
          <cell r="MK168" t="str">
            <v>нд</v>
          </cell>
          <cell r="ML168" t="str">
            <v>нд</v>
          </cell>
          <cell r="MM168" t="str">
            <v>нд</v>
          </cell>
          <cell r="MN168" t="str">
            <v>нд</v>
          </cell>
          <cell r="MO168" t="str">
            <v>нд</v>
          </cell>
          <cell r="MP168" t="str">
            <v>нд</v>
          </cell>
          <cell r="MQ168" t="str">
            <v>нд</v>
          </cell>
          <cell r="MR168" t="str">
            <v>нд</v>
          </cell>
          <cell r="MS168" t="str">
            <v>нд</v>
          </cell>
          <cell r="MT168" t="str">
            <v>нд</v>
          </cell>
          <cell r="MU168" t="str">
            <v>нд</v>
          </cell>
          <cell r="MV168" t="str">
            <v>нд</v>
          </cell>
          <cell r="MW168" t="str">
            <v>нд</v>
          </cell>
          <cell r="MX168" t="str">
            <v>нд</v>
          </cell>
          <cell r="MY168" t="str">
            <v>нд</v>
          </cell>
          <cell r="MZ168" t="str">
            <v>нд</v>
          </cell>
          <cell r="NA168" t="str">
            <v>нд</v>
          </cell>
          <cell r="NB168" t="str">
            <v>нд</v>
          </cell>
          <cell r="NC168" t="str">
            <v>нд</v>
          </cell>
          <cell r="ND168" t="str">
            <v>нд</v>
          </cell>
          <cell r="NE168" t="str">
            <v>нд</v>
          </cell>
          <cell r="NF168" t="str">
            <v>нд</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v>2022</v>
          </cell>
          <cell r="OM168">
            <v>2023</v>
          </cell>
          <cell r="ON168">
            <v>2022</v>
          </cell>
          <cell r="OO168">
            <v>2023</v>
          </cell>
          <cell r="OP168" t="str">
            <v>з</v>
          </cell>
          <cell r="OR168" t="str">
            <v>нд</v>
          </cell>
          <cell r="OT168">
            <v>0.12114999999999999</v>
          </cell>
        </row>
        <row r="169">
          <cell r="A169" t="str">
            <v>M_Che456_22</v>
          </cell>
          <cell r="B169" t="str">
            <v>1.1.6</v>
          </cell>
          <cell r="C169" t="str">
            <v>Приобретение прибора энергетика многофункционального Энергомера CE602M-400K - 2 шт.</v>
          </cell>
          <cell r="D169" t="str">
            <v>M_Che456_22</v>
          </cell>
          <cell r="E169" t="str">
            <v>нд</v>
          </cell>
          <cell r="H169">
            <v>0.8789731999999999</v>
          </cell>
          <cell r="J169">
            <v>0.878973216</v>
          </cell>
          <cell r="K169">
            <v>0.878973216</v>
          </cell>
          <cell r="L169">
            <v>0</v>
          </cell>
          <cell r="M169">
            <v>0</v>
          </cell>
          <cell r="N169">
            <v>0</v>
          </cell>
          <cell r="O169">
            <v>0</v>
          </cell>
          <cell r="P169">
            <v>0</v>
          </cell>
          <cell r="Q169">
            <v>0</v>
          </cell>
          <cell r="R169" t="str">
            <v>нд</v>
          </cell>
          <cell r="S169" t="str">
            <v>нд</v>
          </cell>
          <cell r="T169" t="str">
            <v>нд</v>
          </cell>
          <cell r="U169" t="str">
            <v>нд</v>
          </cell>
          <cell r="V169" t="str">
            <v>нд</v>
          </cell>
          <cell r="W169" t="str">
            <v>нд</v>
          </cell>
          <cell r="X169" t="str">
            <v>нд</v>
          </cell>
          <cell r="Y169" t="str">
            <v>нд</v>
          </cell>
          <cell r="Z169" t="str">
            <v>нд</v>
          </cell>
          <cell r="AA169" t="str">
            <v>нд</v>
          </cell>
          <cell r="AB169" t="str">
            <v>нд</v>
          </cell>
          <cell r="AC169" t="str">
            <v>нд</v>
          </cell>
          <cell r="AD169" t="str">
            <v>нд</v>
          </cell>
          <cell r="AE169" t="str">
            <v>нд</v>
          </cell>
          <cell r="AF169" t="str">
            <v>нд</v>
          </cell>
          <cell r="AG169" t="str">
            <v>нд</v>
          </cell>
          <cell r="AH169" t="str">
            <v>нд</v>
          </cell>
          <cell r="AI169" t="str">
            <v>нд</v>
          </cell>
          <cell r="AJ169" t="str">
            <v>нд</v>
          </cell>
          <cell r="AK169" t="str">
            <v>нд</v>
          </cell>
          <cell r="AL169" t="str">
            <v>нд</v>
          </cell>
          <cell r="AM169" t="str">
            <v>нд</v>
          </cell>
          <cell r="AN169" t="str">
            <v>нд</v>
          </cell>
          <cell r="AO169" t="str">
            <v>нд</v>
          </cell>
          <cell r="AP169" t="str">
            <v>нд</v>
          </cell>
          <cell r="AQ169" t="str">
            <v>нд</v>
          </cell>
          <cell r="AR169" t="str">
            <v>нд</v>
          </cell>
          <cell r="AS169" t="str">
            <v>нд</v>
          </cell>
          <cell r="AT169" t="str">
            <v>нд</v>
          </cell>
          <cell r="AU169" t="str">
            <v>нд</v>
          </cell>
          <cell r="AV169" t="str">
            <v>нд</v>
          </cell>
          <cell r="AW169" t="str">
            <v>нд</v>
          </cell>
          <cell r="AX169" t="str">
            <v>нд</v>
          </cell>
          <cell r="AY169" t="str">
            <v>нд</v>
          </cell>
          <cell r="AZ169" t="str">
            <v>нд</v>
          </cell>
          <cell r="BA169" t="str">
            <v>нд</v>
          </cell>
          <cell r="BB169">
            <v>1</v>
          </cell>
          <cell r="BC169">
            <v>2</v>
          </cell>
          <cell r="BD169">
            <v>3</v>
          </cell>
          <cell r="BE169" t="str">
            <v/>
          </cell>
          <cell r="BF169" t="str">
            <v>1 2 3</v>
          </cell>
          <cell r="BG169">
            <v>0.8789731999999999</v>
          </cell>
          <cell r="BH169">
            <v>0</v>
          </cell>
          <cell r="BI169">
            <v>0</v>
          </cell>
          <cell r="BJ169">
            <v>0.73247766666666658</v>
          </cell>
          <cell r="BK169">
            <v>0</v>
          </cell>
          <cell r="BL169">
            <v>0.14649553333333332</v>
          </cell>
          <cell r="BM169">
            <v>0.8789731999999999</v>
          </cell>
          <cell r="BN169">
            <v>0</v>
          </cell>
          <cell r="BO169">
            <v>0</v>
          </cell>
          <cell r="BP169">
            <v>0.73247766666666658</v>
          </cell>
          <cell r="BQ169">
            <v>0</v>
          </cell>
          <cell r="BR169">
            <v>0.14649553333333332</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v>1</v>
          </cell>
          <cell r="CR169">
            <v>2</v>
          </cell>
          <cell r="CS169">
            <v>3</v>
          </cell>
          <cell r="CT169" t="str">
            <v/>
          </cell>
          <cell r="CU169" t="str">
            <v>1 2 3</v>
          </cell>
          <cell r="CX169" t="str">
            <v>нд</v>
          </cell>
          <cell r="CY169" t="str">
            <v>нд</v>
          </cell>
          <cell r="CZ169" t="str">
            <v>нд</v>
          </cell>
          <cell r="DA169" t="str">
            <v>нд</v>
          </cell>
          <cell r="DB169" t="str">
            <v>нд</v>
          </cell>
          <cell r="DE169">
            <v>0.73247768000000002</v>
          </cell>
          <cell r="DG169">
            <v>0.73247768000000002</v>
          </cell>
          <cell r="DH169">
            <v>0</v>
          </cell>
          <cell r="DI169">
            <v>0.73247768000000002</v>
          </cell>
          <cell r="DJ169">
            <v>0</v>
          </cell>
          <cell r="DK169">
            <v>0</v>
          </cell>
          <cell r="DL169">
            <v>0.73247768000000002</v>
          </cell>
          <cell r="DM169">
            <v>0</v>
          </cell>
          <cell r="DN169" t="str">
            <v>нд</v>
          </cell>
          <cell r="DS169" t="str">
            <v>нд</v>
          </cell>
          <cell r="DT169" t="str">
            <v>нд</v>
          </cell>
          <cell r="DU169" t="str">
            <v>нд</v>
          </cell>
          <cell r="DV169" t="str">
            <v>нд</v>
          </cell>
          <cell r="DW169" t="str">
            <v>нд</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v>1</v>
          </cell>
          <cell r="FH169">
            <v>2</v>
          </cell>
          <cell r="FI169">
            <v>3</v>
          </cell>
          <cell r="FJ169">
            <v>4</v>
          </cell>
          <cell r="FK169" t="str">
            <v>1 2 3 4</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t="str">
            <v>нд</v>
          </cell>
          <cell r="GL169" t="str">
            <v>нд</v>
          </cell>
          <cell r="GM169" t="str">
            <v>нд</v>
          </cell>
          <cell r="GN169" t="str">
            <v>нд</v>
          </cell>
          <cell r="GO169" t="str">
            <v>нд</v>
          </cell>
          <cell r="GP169" t="str">
            <v>нд</v>
          </cell>
          <cell r="GQ169" t="str">
            <v>нд</v>
          </cell>
          <cell r="GR169" t="str">
            <v>нд</v>
          </cell>
          <cell r="GS169" t="str">
            <v>нд</v>
          </cell>
          <cell r="GT169" t="str">
            <v>нд</v>
          </cell>
          <cell r="GU169" t="str">
            <v>нд</v>
          </cell>
          <cell r="GV169" t="str">
            <v>нд</v>
          </cell>
          <cell r="GW169" t="str">
            <v>нд</v>
          </cell>
          <cell r="GX169" t="str">
            <v>нд</v>
          </cell>
          <cell r="GY169" t="str">
            <v>нд</v>
          </cell>
          <cell r="GZ169" t="str">
            <v>нд</v>
          </cell>
          <cell r="HA169" t="str">
            <v>нд</v>
          </cell>
          <cell r="HB169" t="str">
            <v>нд</v>
          </cell>
          <cell r="HC169" t="str">
            <v>нд</v>
          </cell>
          <cell r="HD169" t="str">
            <v>нд</v>
          </cell>
          <cell r="HE169" t="str">
            <v>нд</v>
          </cell>
          <cell r="HF169" t="str">
            <v>нд</v>
          </cell>
          <cell r="HG169" t="str">
            <v>нд</v>
          </cell>
          <cell r="HH169" t="str">
            <v>нд</v>
          </cell>
          <cell r="HI169" t="str">
            <v>нд</v>
          </cell>
          <cell r="HJ169" t="str">
            <v>нд</v>
          </cell>
          <cell r="HK169" t="str">
            <v>нд</v>
          </cell>
          <cell r="HL169" t="str">
            <v>нд</v>
          </cell>
          <cell r="HM169" t="str">
            <v>нд</v>
          </cell>
          <cell r="HN169" t="str">
            <v>нд</v>
          </cell>
          <cell r="HO169" t="str">
            <v>нд</v>
          </cell>
          <cell r="HP169" t="str">
            <v>нд</v>
          </cell>
          <cell r="HQ169" t="str">
            <v>нд</v>
          </cell>
          <cell r="HR169" t="str">
            <v>нд</v>
          </cell>
          <cell r="HS169" t="str">
            <v>нд</v>
          </cell>
          <cell r="HT169" t="str">
            <v>нд</v>
          </cell>
          <cell r="HU169" t="str">
            <v>нд</v>
          </cell>
          <cell r="HV169" t="str">
            <v>нд</v>
          </cell>
          <cell r="HW169" t="str">
            <v>нд</v>
          </cell>
          <cell r="HX169" t="str">
            <v>нд</v>
          </cell>
          <cell r="HY169" t="str">
            <v>нд</v>
          </cell>
          <cell r="HZ169" t="str">
            <v>нд</v>
          </cell>
          <cell r="IA169" t="str">
            <v>нд</v>
          </cell>
          <cell r="IB169" t="str">
            <v>нд</v>
          </cell>
          <cell r="IC169" t="str">
            <v>нд</v>
          </cell>
          <cell r="ID169" t="str">
            <v>нд</v>
          </cell>
          <cell r="IE169" t="str">
            <v>нд</v>
          </cell>
          <cell r="IF169" t="str">
            <v>нд</v>
          </cell>
          <cell r="IG169" t="str">
            <v>нд</v>
          </cell>
          <cell r="IH169" t="str">
            <v>нд</v>
          </cell>
          <cell r="II169" t="str">
            <v>нд</v>
          </cell>
          <cell r="IJ169" t="str">
            <v>нд</v>
          </cell>
          <cell r="IK169" t="str">
            <v>нд</v>
          </cell>
          <cell r="IL169" t="str">
            <v>нд</v>
          </cell>
          <cell r="IM169" t="str">
            <v>нд</v>
          </cell>
          <cell r="IN169" t="str">
            <v>нд</v>
          </cell>
          <cell r="IO169" t="str">
            <v>нд</v>
          </cell>
          <cell r="IP169" t="str">
            <v>нд</v>
          </cell>
          <cell r="IQ169" t="str">
            <v>нд</v>
          </cell>
          <cell r="IR169" t="str">
            <v>нд</v>
          </cell>
          <cell r="IS169" t="str">
            <v>нд</v>
          </cell>
          <cell r="IT169" t="str">
            <v>нд</v>
          </cell>
          <cell r="IU169" t="str">
            <v>нд</v>
          </cell>
          <cell r="IV169" t="str">
            <v>нд</v>
          </cell>
          <cell r="IW169" t="str">
            <v>нд</v>
          </cell>
          <cell r="IX169" t="str">
            <v>нд</v>
          </cell>
          <cell r="IY169">
            <v>0.73247768000000002</v>
          </cell>
          <cell r="IZ169">
            <v>0</v>
          </cell>
          <cell r="JA169">
            <v>0</v>
          </cell>
          <cell r="JB169">
            <v>0</v>
          </cell>
          <cell r="JC169">
            <v>0</v>
          </cell>
          <cell r="JD169">
            <v>0</v>
          </cell>
          <cell r="JE169">
            <v>0</v>
          </cell>
          <cell r="JF169">
            <v>0</v>
          </cell>
          <cell r="JG169">
            <v>2</v>
          </cell>
          <cell r="JH169">
            <v>0</v>
          </cell>
          <cell r="JI169">
            <v>2</v>
          </cell>
          <cell r="JJ169">
            <v>0.73247768000000002</v>
          </cell>
          <cell r="JK169">
            <v>0</v>
          </cell>
          <cell r="JL169">
            <v>0</v>
          </cell>
          <cell r="JM169">
            <v>0</v>
          </cell>
          <cell r="JN169">
            <v>0</v>
          </cell>
          <cell r="JO169">
            <v>0</v>
          </cell>
          <cell r="JP169">
            <v>0</v>
          </cell>
          <cell r="JQ169">
            <v>0</v>
          </cell>
          <cell r="JR169">
            <v>2</v>
          </cell>
          <cell r="JS169">
            <v>0</v>
          </cell>
          <cell r="JT169">
            <v>2</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t="str">
            <v>нд</v>
          </cell>
          <cell r="MD169" t="str">
            <v>нд</v>
          </cell>
          <cell r="ME169" t="str">
            <v>нд</v>
          </cell>
          <cell r="MF169" t="str">
            <v>нд</v>
          </cell>
          <cell r="MG169" t="str">
            <v>нд</v>
          </cell>
          <cell r="MH169" t="str">
            <v>нд</v>
          </cell>
          <cell r="MI169" t="str">
            <v>нд</v>
          </cell>
          <cell r="MJ169" t="str">
            <v>нд</v>
          </cell>
          <cell r="MK169" t="str">
            <v>нд</v>
          </cell>
          <cell r="ML169" t="str">
            <v>нд</v>
          </cell>
          <cell r="MM169" t="str">
            <v>нд</v>
          </cell>
          <cell r="MN169" t="str">
            <v>нд</v>
          </cell>
          <cell r="MO169" t="str">
            <v>нд</v>
          </cell>
          <cell r="MP169" t="str">
            <v>нд</v>
          </cell>
          <cell r="MQ169" t="str">
            <v>нд</v>
          </cell>
          <cell r="MR169" t="str">
            <v>нд</v>
          </cell>
          <cell r="MS169" t="str">
            <v>нд</v>
          </cell>
          <cell r="MT169" t="str">
            <v>нд</v>
          </cell>
          <cell r="MU169" t="str">
            <v>нд</v>
          </cell>
          <cell r="MV169" t="str">
            <v>нд</v>
          </cell>
          <cell r="MW169" t="str">
            <v>нд</v>
          </cell>
          <cell r="MX169" t="str">
            <v>нд</v>
          </cell>
          <cell r="MY169" t="str">
            <v>нд</v>
          </cell>
          <cell r="MZ169" t="str">
            <v>нд</v>
          </cell>
          <cell r="NA169" t="str">
            <v>нд</v>
          </cell>
          <cell r="NB169" t="str">
            <v>нд</v>
          </cell>
          <cell r="NC169" t="str">
            <v>нд</v>
          </cell>
          <cell r="ND169" t="str">
            <v>нд</v>
          </cell>
          <cell r="NE169" t="str">
            <v>нд</v>
          </cell>
          <cell r="NF169" t="str">
            <v>нд</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v>2022</v>
          </cell>
          <cell r="OM169">
            <v>2023</v>
          </cell>
          <cell r="ON169">
            <v>2022</v>
          </cell>
          <cell r="OO169">
            <v>2023</v>
          </cell>
          <cell r="OP169" t="str">
            <v>з</v>
          </cell>
          <cell r="OR169" t="str">
            <v>нд</v>
          </cell>
          <cell r="OT169">
            <v>0.878973216</v>
          </cell>
        </row>
        <row r="170">
          <cell r="A170" t="str">
            <v>M_Che457_22</v>
          </cell>
          <cell r="B170" t="str">
            <v>1.1.6</v>
          </cell>
          <cell r="C170" t="str">
            <v>Приобретение рефлекометра импульсного - 2 шт.</v>
          </cell>
          <cell r="D170" t="str">
            <v>M_Che457_22</v>
          </cell>
          <cell r="E170" t="str">
            <v>нд</v>
          </cell>
          <cell r="H170">
            <v>0.36199999999999999</v>
          </cell>
          <cell r="J170">
            <v>0.36199999999999999</v>
          </cell>
          <cell r="K170">
            <v>0</v>
          </cell>
          <cell r="L170">
            <v>0.36199999999999999</v>
          </cell>
          <cell r="M170">
            <v>0</v>
          </cell>
          <cell r="N170">
            <v>0</v>
          </cell>
          <cell r="O170">
            <v>0.30166666666666669</v>
          </cell>
          <cell r="P170">
            <v>0</v>
          </cell>
          <cell r="Q170">
            <v>6.0333333333333294E-2</v>
          </cell>
          <cell r="R170" t="str">
            <v>нд</v>
          </cell>
          <cell r="S170" t="str">
            <v>нд</v>
          </cell>
          <cell r="T170" t="str">
            <v>нд</v>
          </cell>
          <cell r="U170" t="str">
            <v>нд</v>
          </cell>
          <cell r="V170" t="str">
            <v>нд</v>
          </cell>
          <cell r="W170" t="str">
            <v>нд</v>
          </cell>
          <cell r="X170" t="str">
            <v>нд</v>
          </cell>
          <cell r="Y170" t="str">
            <v>нд</v>
          </cell>
          <cell r="Z170" t="str">
            <v>нд</v>
          </cell>
          <cell r="AA170" t="str">
            <v>нд</v>
          </cell>
          <cell r="AB170" t="str">
            <v>нд</v>
          </cell>
          <cell r="AC170" t="str">
            <v>нд</v>
          </cell>
          <cell r="AD170" t="str">
            <v>нд</v>
          </cell>
          <cell r="AE170" t="str">
            <v>нд</v>
          </cell>
          <cell r="AF170" t="str">
            <v>нд</v>
          </cell>
          <cell r="AG170" t="str">
            <v>нд</v>
          </cell>
          <cell r="AH170" t="str">
            <v>нд</v>
          </cell>
          <cell r="AI170" t="str">
            <v>нд</v>
          </cell>
          <cell r="AJ170" t="str">
            <v>нд</v>
          </cell>
          <cell r="AK170" t="str">
            <v>нд</v>
          </cell>
          <cell r="AL170" t="str">
            <v>нд</v>
          </cell>
          <cell r="AM170" t="str">
            <v>нд</v>
          </cell>
          <cell r="AN170" t="str">
            <v>нд</v>
          </cell>
          <cell r="AO170" t="str">
            <v>нд</v>
          </cell>
          <cell r="AP170" t="str">
            <v>нд</v>
          </cell>
          <cell r="AQ170" t="str">
            <v>нд</v>
          </cell>
          <cell r="AR170" t="str">
            <v>нд</v>
          </cell>
          <cell r="AS170" t="str">
            <v>нд</v>
          </cell>
          <cell r="AT170" t="str">
            <v>нд</v>
          </cell>
          <cell r="AU170" t="str">
            <v>нд</v>
          </cell>
          <cell r="AV170" t="str">
            <v>нд</v>
          </cell>
          <cell r="AW170" t="str">
            <v>нд</v>
          </cell>
          <cell r="AX170" t="str">
            <v>нд</v>
          </cell>
          <cell r="AY170" t="str">
            <v>нд</v>
          </cell>
          <cell r="AZ170" t="str">
            <v>нд</v>
          </cell>
          <cell r="BA170" t="str">
            <v>нд</v>
          </cell>
          <cell r="BB170">
            <v>1</v>
          </cell>
          <cell r="BC170">
            <v>2</v>
          </cell>
          <cell r="BD170">
            <v>3</v>
          </cell>
          <cell r="BE170" t="str">
            <v/>
          </cell>
          <cell r="BF170" t="str">
            <v>1 2 3</v>
          </cell>
          <cell r="BG170">
            <v>0</v>
          </cell>
          <cell r="BH170">
            <v>0</v>
          </cell>
          <cell r="BI170">
            <v>0</v>
          </cell>
          <cell r="BJ170">
            <v>0</v>
          </cell>
          <cell r="BK170">
            <v>0</v>
          </cell>
          <cell r="BL170">
            <v>0</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v>1</v>
          </cell>
          <cell r="CR170">
            <v>2</v>
          </cell>
          <cell r="CS170">
            <v>3</v>
          </cell>
          <cell r="CT170" t="str">
            <v/>
          </cell>
          <cell r="CU170" t="str">
            <v>1 2 3</v>
          </cell>
          <cell r="CX170" t="str">
            <v>нд</v>
          </cell>
          <cell r="CY170" t="str">
            <v>нд</v>
          </cell>
          <cell r="CZ170" t="str">
            <v>нд</v>
          </cell>
          <cell r="DA170" t="str">
            <v>нд</v>
          </cell>
          <cell r="DB170" t="str">
            <v>нд</v>
          </cell>
          <cell r="DE170">
            <v>0.36199999999999999</v>
          </cell>
          <cell r="DG170">
            <v>0.36199999999999999</v>
          </cell>
          <cell r="DH170">
            <v>0</v>
          </cell>
          <cell r="DI170">
            <v>0.36199999999999999</v>
          </cell>
          <cell r="DJ170">
            <v>0</v>
          </cell>
          <cell r="DK170">
            <v>0</v>
          </cell>
          <cell r="DL170">
            <v>0.36199999999999999</v>
          </cell>
          <cell r="DM170">
            <v>0</v>
          </cell>
          <cell r="DN170" t="str">
            <v>нд</v>
          </cell>
          <cell r="DS170" t="str">
            <v>нд</v>
          </cell>
          <cell r="DT170" t="str">
            <v>нд</v>
          </cell>
          <cell r="DU170" t="str">
            <v>нд</v>
          </cell>
          <cell r="DV170" t="str">
            <v>нд</v>
          </cell>
          <cell r="DW170" t="str">
            <v>нд</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v>1</v>
          </cell>
          <cell r="FH170">
            <v>2</v>
          </cell>
          <cell r="FI170">
            <v>3</v>
          </cell>
          <cell r="FJ170">
            <v>4</v>
          </cell>
          <cell r="FK170" t="str">
            <v>1 2 3 4</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t="str">
            <v>нд</v>
          </cell>
          <cell r="GL170" t="str">
            <v>нд</v>
          </cell>
          <cell r="GM170" t="str">
            <v>нд</v>
          </cell>
          <cell r="GN170" t="str">
            <v>нд</v>
          </cell>
          <cell r="GO170" t="str">
            <v>нд</v>
          </cell>
          <cell r="GP170" t="str">
            <v>нд</v>
          </cell>
          <cell r="GQ170" t="str">
            <v>нд</v>
          </cell>
          <cell r="GR170" t="str">
            <v>нд</v>
          </cell>
          <cell r="GS170" t="str">
            <v>нд</v>
          </cell>
          <cell r="GT170" t="str">
            <v>нд</v>
          </cell>
          <cell r="GU170" t="str">
            <v>нд</v>
          </cell>
          <cell r="GV170" t="str">
            <v>нд</v>
          </cell>
          <cell r="GW170" t="str">
            <v>нд</v>
          </cell>
          <cell r="GX170" t="str">
            <v>нд</v>
          </cell>
          <cell r="GY170" t="str">
            <v>нд</v>
          </cell>
          <cell r="GZ170" t="str">
            <v>нд</v>
          </cell>
          <cell r="HA170" t="str">
            <v>нд</v>
          </cell>
          <cell r="HB170" t="str">
            <v>нд</v>
          </cell>
          <cell r="HC170" t="str">
            <v>нд</v>
          </cell>
          <cell r="HD170" t="str">
            <v>нд</v>
          </cell>
          <cell r="HE170" t="str">
            <v>нд</v>
          </cell>
          <cell r="HF170" t="str">
            <v>нд</v>
          </cell>
          <cell r="HG170" t="str">
            <v>нд</v>
          </cell>
          <cell r="HH170" t="str">
            <v>нд</v>
          </cell>
          <cell r="HI170" t="str">
            <v>нд</v>
          </cell>
          <cell r="HJ170" t="str">
            <v>нд</v>
          </cell>
          <cell r="HK170" t="str">
            <v>нд</v>
          </cell>
          <cell r="HL170" t="str">
            <v>нд</v>
          </cell>
          <cell r="HM170" t="str">
            <v>нд</v>
          </cell>
          <cell r="HN170" t="str">
            <v>нд</v>
          </cell>
          <cell r="HO170" t="str">
            <v>нд</v>
          </cell>
          <cell r="HP170" t="str">
            <v>нд</v>
          </cell>
          <cell r="HQ170" t="str">
            <v>нд</v>
          </cell>
          <cell r="HR170" t="str">
            <v>нд</v>
          </cell>
          <cell r="HS170" t="str">
            <v>нд</v>
          </cell>
          <cell r="HT170" t="str">
            <v>нд</v>
          </cell>
          <cell r="HU170" t="str">
            <v>нд</v>
          </cell>
          <cell r="HV170" t="str">
            <v>нд</v>
          </cell>
          <cell r="HW170" t="str">
            <v>нд</v>
          </cell>
          <cell r="HX170" t="str">
            <v>нд</v>
          </cell>
          <cell r="HY170" t="str">
            <v>нд</v>
          </cell>
          <cell r="HZ170" t="str">
            <v>нд</v>
          </cell>
          <cell r="IA170" t="str">
            <v>нд</v>
          </cell>
          <cell r="IB170" t="str">
            <v>нд</v>
          </cell>
          <cell r="IC170" t="str">
            <v>нд</v>
          </cell>
          <cell r="ID170" t="str">
            <v>нд</v>
          </cell>
          <cell r="IE170" t="str">
            <v>нд</v>
          </cell>
          <cell r="IF170" t="str">
            <v>нд</v>
          </cell>
          <cell r="IG170" t="str">
            <v>нд</v>
          </cell>
          <cell r="IH170" t="str">
            <v>нд</v>
          </cell>
          <cell r="II170" t="str">
            <v>нд</v>
          </cell>
          <cell r="IJ170" t="str">
            <v>нд</v>
          </cell>
          <cell r="IK170" t="str">
            <v>нд</v>
          </cell>
          <cell r="IL170" t="str">
            <v>нд</v>
          </cell>
          <cell r="IM170" t="str">
            <v>нд</v>
          </cell>
          <cell r="IN170" t="str">
            <v>нд</v>
          </cell>
          <cell r="IO170" t="str">
            <v>нд</v>
          </cell>
          <cell r="IP170" t="str">
            <v>нд</v>
          </cell>
          <cell r="IQ170" t="str">
            <v>нд</v>
          </cell>
          <cell r="IR170" t="str">
            <v>нд</v>
          </cell>
          <cell r="IS170" t="str">
            <v>нд</v>
          </cell>
          <cell r="IT170" t="str">
            <v>нд</v>
          </cell>
          <cell r="IU170" t="str">
            <v>нд</v>
          </cell>
          <cell r="IV170" t="str">
            <v>нд</v>
          </cell>
          <cell r="IW170" t="str">
            <v>нд</v>
          </cell>
          <cell r="IX170" t="str">
            <v>нд</v>
          </cell>
          <cell r="IY170">
            <v>0.36199999999999999</v>
          </cell>
          <cell r="IZ170">
            <v>0</v>
          </cell>
          <cell r="JA170">
            <v>0</v>
          </cell>
          <cell r="JB170">
            <v>0</v>
          </cell>
          <cell r="JC170">
            <v>0</v>
          </cell>
          <cell r="JD170">
            <v>0</v>
          </cell>
          <cell r="JE170">
            <v>0</v>
          </cell>
          <cell r="JF170">
            <v>0</v>
          </cell>
          <cell r="JG170">
            <v>2</v>
          </cell>
          <cell r="JH170">
            <v>0</v>
          </cell>
          <cell r="JI170">
            <v>2</v>
          </cell>
          <cell r="JJ170">
            <v>0.36199999999999999</v>
          </cell>
          <cell r="JK170">
            <v>0</v>
          </cell>
          <cell r="JL170">
            <v>0</v>
          </cell>
          <cell r="JM170">
            <v>0</v>
          </cell>
          <cell r="JN170">
            <v>0</v>
          </cell>
          <cell r="JO170">
            <v>0</v>
          </cell>
          <cell r="JP170">
            <v>0</v>
          </cell>
          <cell r="JQ170">
            <v>0</v>
          </cell>
          <cell r="JR170">
            <v>2</v>
          </cell>
          <cell r="JS170">
            <v>0</v>
          </cell>
          <cell r="JT170">
            <v>2</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t="str">
            <v>нд</v>
          </cell>
          <cell r="MD170" t="str">
            <v>нд</v>
          </cell>
          <cell r="ME170" t="str">
            <v>нд</v>
          </cell>
          <cell r="MF170" t="str">
            <v>нд</v>
          </cell>
          <cell r="MG170" t="str">
            <v>нд</v>
          </cell>
          <cell r="MH170" t="str">
            <v>нд</v>
          </cell>
          <cell r="MI170" t="str">
            <v>нд</v>
          </cell>
          <cell r="MJ170" t="str">
            <v>нд</v>
          </cell>
          <cell r="MK170" t="str">
            <v>нд</v>
          </cell>
          <cell r="ML170" t="str">
            <v>нд</v>
          </cell>
          <cell r="MM170" t="str">
            <v>нд</v>
          </cell>
          <cell r="MN170" t="str">
            <v>нд</v>
          </cell>
          <cell r="MO170" t="str">
            <v>нд</v>
          </cell>
          <cell r="MP170" t="str">
            <v>нд</v>
          </cell>
          <cell r="MQ170" t="str">
            <v>нд</v>
          </cell>
          <cell r="MR170" t="str">
            <v>нд</v>
          </cell>
          <cell r="MS170" t="str">
            <v>нд</v>
          </cell>
          <cell r="MT170" t="str">
            <v>нд</v>
          </cell>
          <cell r="MU170" t="str">
            <v>нд</v>
          </cell>
          <cell r="MV170" t="str">
            <v>нд</v>
          </cell>
          <cell r="MW170" t="str">
            <v>нд</v>
          </cell>
          <cell r="MX170" t="str">
            <v>нд</v>
          </cell>
          <cell r="MY170" t="str">
            <v>нд</v>
          </cell>
          <cell r="MZ170" t="str">
            <v>нд</v>
          </cell>
          <cell r="NA170" t="str">
            <v>нд</v>
          </cell>
          <cell r="NB170" t="str">
            <v>нд</v>
          </cell>
          <cell r="NC170" t="str">
            <v>нд</v>
          </cell>
          <cell r="ND170" t="str">
            <v>нд</v>
          </cell>
          <cell r="NE170" t="str">
            <v>нд</v>
          </cell>
          <cell r="NF170" t="str">
            <v>нд</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v>2022</v>
          </cell>
          <cell r="OM170">
            <v>2023</v>
          </cell>
          <cell r="ON170">
            <v>2022</v>
          </cell>
          <cell r="OO170">
            <v>2023</v>
          </cell>
          <cell r="OP170" t="str">
            <v>з</v>
          </cell>
          <cell r="OR170" t="str">
            <v>нд</v>
          </cell>
          <cell r="OT170">
            <v>0.36199999999999999</v>
          </cell>
        </row>
        <row r="171">
          <cell r="A171" t="str">
            <v>M_Che458_22</v>
          </cell>
          <cell r="B171" t="str">
            <v>1.1.6</v>
          </cell>
          <cell r="C171" t="str">
            <v>Приобретение сетевого хранилища QNAP TS 431XU-4G (Комплектующие диски-10 шт) - 1 шт.</v>
          </cell>
          <cell r="D171" t="str">
            <v>M_Che458_22</v>
          </cell>
          <cell r="E171" t="str">
            <v>нд</v>
          </cell>
          <cell r="H171">
            <v>0.48149999999999998</v>
          </cell>
          <cell r="J171">
            <v>0.48149999999999998</v>
          </cell>
          <cell r="K171">
            <v>0</v>
          </cell>
          <cell r="L171">
            <v>0.48149999999999998</v>
          </cell>
          <cell r="M171">
            <v>0</v>
          </cell>
          <cell r="N171">
            <v>0</v>
          </cell>
          <cell r="O171">
            <v>0.40125</v>
          </cell>
          <cell r="P171">
            <v>0</v>
          </cell>
          <cell r="Q171">
            <v>8.0249999999999988E-2</v>
          </cell>
          <cell r="R171" t="str">
            <v>нд</v>
          </cell>
          <cell r="S171" t="str">
            <v>нд</v>
          </cell>
          <cell r="T171" t="str">
            <v>нд</v>
          </cell>
          <cell r="U171" t="str">
            <v>нд</v>
          </cell>
          <cell r="V171" t="str">
            <v>нд</v>
          </cell>
          <cell r="W171" t="str">
            <v>нд</v>
          </cell>
          <cell r="X171" t="str">
            <v>нд</v>
          </cell>
          <cell r="Y171" t="str">
            <v>нд</v>
          </cell>
          <cell r="Z171" t="str">
            <v>нд</v>
          </cell>
          <cell r="AA171" t="str">
            <v>нд</v>
          </cell>
          <cell r="AB171" t="str">
            <v>нд</v>
          </cell>
          <cell r="AC171" t="str">
            <v>нд</v>
          </cell>
          <cell r="AD171" t="str">
            <v>нд</v>
          </cell>
          <cell r="AE171" t="str">
            <v>нд</v>
          </cell>
          <cell r="AF171" t="str">
            <v>нд</v>
          </cell>
          <cell r="AG171" t="str">
            <v>нд</v>
          </cell>
          <cell r="AH171" t="str">
            <v>нд</v>
          </cell>
          <cell r="AI171" t="str">
            <v>нд</v>
          </cell>
          <cell r="AJ171" t="str">
            <v>нд</v>
          </cell>
          <cell r="AK171" t="str">
            <v>нд</v>
          </cell>
          <cell r="AL171" t="str">
            <v>нд</v>
          </cell>
          <cell r="AM171" t="str">
            <v>нд</v>
          </cell>
          <cell r="AN171" t="str">
            <v>нд</v>
          </cell>
          <cell r="AO171" t="str">
            <v>нд</v>
          </cell>
          <cell r="AP171" t="str">
            <v>нд</v>
          </cell>
          <cell r="AQ171" t="str">
            <v>нд</v>
          </cell>
          <cell r="AR171" t="str">
            <v>нд</v>
          </cell>
          <cell r="AS171" t="str">
            <v>нд</v>
          </cell>
          <cell r="AT171" t="str">
            <v>нд</v>
          </cell>
          <cell r="AU171" t="str">
            <v>нд</v>
          </cell>
          <cell r="AV171" t="str">
            <v>нд</v>
          </cell>
          <cell r="AW171" t="str">
            <v>нд</v>
          </cell>
          <cell r="AX171" t="str">
            <v>нд</v>
          </cell>
          <cell r="AY171" t="str">
            <v>нд</v>
          </cell>
          <cell r="AZ171" t="str">
            <v>нд</v>
          </cell>
          <cell r="BA171" t="str">
            <v>нд</v>
          </cell>
          <cell r="BB171">
            <v>1</v>
          </cell>
          <cell r="BC171">
            <v>2</v>
          </cell>
          <cell r="BD171">
            <v>3</v>
          </cell>
          <cell r="BE171" t="str">
            <v/>
          </cell>
          <cell r="BF171" t="str">
            <v>1 2 3</v>
          </cell>
          <cell r="BG171">
            <v>0</v>
          </cell>
          <cell r="BH171">
            <v>0</v>
          </cell>
          <cell r="BI171">
            <v>0</v>
          </cell>
          <cell r="BJ171">
            <v>0</v>
          </cell>
          <cell r="BK171">
            <v>0</v>
          </cell>
          <cell r="BL171">
            <v>0</v>
          </cell>
          <cell r="BM171">
            <v>0</v>
          </cell>
          <cell r="BN171">
            <v>0</v>
          </cell>
          <cell r="BO171">
            <v>0</v>
          </cell>
          <cell r="BP171">
            <v>0</v>
          </cell>
          <cell r="BQ171">
            <v>0</v>
          </cell>
          <cell r="BR171">
            <v>0</v>
          </cell>
          <cell r="BS171">
            <v>0</v>
          </cell>
          <cell r="BT171">
            <v>0</v>
          </cell>
          <cell r="BU171">
            <v>0</v>
          </cell>
          <cell r="BV171">
            <v>0</v>
          </cell>
          <cell r="BW171">
            <v>0</v>
          </cell>
          <cell r="BX171">
            <v>0</v>
          </cell>
          <cell r="BY171">
            <v>0</v>
          </cell>
          <cell r="BZ171">
            <v>0</v>
          </cell>
          <cell r="CA171">
            <v>0</v>
          </cell>
          <cell r="CB171">
            <v>0</v>
          </cell>
          <cell r="CC171">
            <v>0</v>
          </cell>
          <cell r="CD171">
            <v>0</v>
          </cell>
          <cell r="CE171">
            <v>0</v>
          </cell>
          <cell r="CF171">
            <v>0</v>
          </cell>
          <cell r="CG171">
            <v>0</v>
          </cell>
          <cell r="CH171">
            <v>0</v>
          </cell>
          <cell r="CI171">
            <v>0</v>
          </cell>
          <cell r="CJ171">
            <v>0</v>
          </cell>
          <cell r="CK171">
            <v>0</v>
          </cell>
          <cell r="CL171">
            <v>0</v>
          </cell>
          <cell r="CM171">
            <v>0</v>
          </cell>
          <cell r="CN171">
            <v>0</v>
          </cell>
          <cell r="CO171">
            <v>0</v>
          </cell>
          <cell r="CP171">
            <v>0</v>
          </cell>
          <cell r="CQ171">
            <v>1</v>
          </cell>
          <cell r="CR171">
            <v>2</v>
          </cell>
          <cell r="CS171">
            <v>3</v>
          </cell>
          <cell r="CT171" t="str">
            <v/>
          </cell>
          <cell r="CU171" t="str">
            <v>1 2 3</v>
          </cell>
          <cell r="CX171" t="str">
            <v>нд</v>
          </cell>
          <cell r="CY171" t="str">
            <v>нд</v>
          </cell>
          <cell r="CZ171" t="str">
            <v>нд</v>
          </cell>
          <cell r="DA171" t="str">
            <v>нд</v>
          </cell>
          <cell r="DB171" t="str">
            <v>нд</v>
          </cell>
          <cell r="DE171">
            <v>0.40125</v>
          </cell>
          <cell r="DG171">
            <v>0.40125</v>
          </cell>
          <cell r="DH171">
            <v>0</v>
          </cell>
          <cell r="DI171">
            <v>0.40125</v>
          </cell>
          <cell r="DJ171">
            <v>0</v>
          </cell>
          <cell r="DK171">
            <v>0</v>
          </cell>
          <cell r="DL171">
            <v>0.40125</v>
          </cell>
          <cell r="DM171">
            <v>0</v>
          </cell>
          <cell r="DN171" t="str">
            <v>нд</v>
          </cell>
          <cell r="DS171" t="str">
            <v>нд</v>
          </cell>
          <cell r="DT171" t="str">
            <v>нд</v>
          </cell>
          <cell r="DU171" t="str">
            <v>нд</v>
          </cell>
          <cell r="DV171" t="str">
            <v>нд</v>
          </cell>
          <cell r="DW171" t="str">
            <v>нд</v>
          </cell>
          <cell r="DX171" t="str">
            <v/>
          </cell>
          <cell r="DY171" t="str">
            <v/>
          </cell>
          <cell r="DZ171" t="str">
            <v/>
          </cell>
          <cell r="EA171" t="str">
            <v/>
          </cell>
          <cell r="EB171">
            <v>0</v>
          </cell>
          <cell r="EC171">
            <v>0</v>
          </cell>
          <cell r="ED171">
            <v>0</v>
          </cell>
          <cell r="EE171">
            <v>0</v>
          </cell>
          <cell r="EF171">
            <v>0</v>
          </cell>
          <cell r="EG171">
            <v>0</v>
          </cell>
          <cell r="EH171">
            <v>0</v>
          </cell>
          <cell r="EI171">
            <v>0</v>
          </cell>
          <cell r="EJ171">
            <v>0</v>
          </cell>
          <cell r="EK171">
            <v>0</v>
          </cell>
          <cell r="EL171">
            <v>0</v>
          </cell>
          <cell r="EM171">
            <v>0</v>
          </cell>
          <cell r="EN171">
            <v>0</v>
          </cell>
          <cell r="EO171">
            <v>0</v>
          </cell>
          <cell r="EP171">
            <v>0</v>
          </cell>
          <cell r="EQ171">
            <v>0</v>
          </cell>
          <cell r="ER171">
            <v>0</v>
          </cell>
          <cell r="ES171">
            <v>0</v>
          </cell>
          <cell r="ET171">
            <v>0</v>
          </cell>
          <cell r="EU171">
            <v>0</v>
          </cell>
          <cell r="EV171">
            <v>0</v>
          </cell>
          <cell r="EW171">
            <v>0</v>
          </cell>
          <cell r="EX171">
            <v>0</v>
          </cell>
          <cell r="EY171">
            <v>0</v>
          </cell>
          <cell r="EZ171">
            <v>0</v>
          </cell>
          <cell r="FA171">
            <v>0</v>
          </cell>
          <cell r="FB171">
            <v>0</v>
          </cell>
          <cell r="FC171">
            <v>0</v>
          </cell>
          <cell r="FD171">
            <v>0</v>
          </cell>
          <cell r="FE171">
            <v>0</v>
          </cell>
          <cell r="FF171">
            <v>0</v>
          </cell>
          <cell r="FG171">
            <v>1</v>
          </cell>
          <cell r="FH171">
            <v>2</v>
          </cell>
          <cell r="FI171">
            <v>3</v>
          </cell>
          <cell r="FJ171">
            <v>4</v>
          </cell>
          <cell r="FK171" t="str">
            <v>1 2 3 4</v>
          </cell>
          <cell r="FN171" t="str">
            <v>нд</v>
          </cell>
          <cell r="FO171" t="str">
            <v>нд</v>
          </cell>
          <cell r="FP171" t="str">
            <v>нд</v>
          </cell>
          <cell r="FQ171" t="str">
            <v>нд</v>
          </cell>
          <cell r="FR171" t="str">
            <v>нд</v>
          </cell>
          <cell r="FS171" t="str">
            <v>нд</v>
          </cell>
          <cell r="FT171" t="str">
            <v>нд</v>
          </cell>
          <cell r="FU171" t="str">
            <v>нд</v>
          </cell>
          <cell r="FV171" t="str">
            <v>нд</v>
          </cell>
          <cell r="FW171" t="str">
            <v>нд</v>
          </cell>
          <cell r="FX171" t="str">
            <v>нд</v>
          </cell>
          <cell r="FZ171">
            <v>0</v>
          </cell>
          <cell r="GA171">
            <v>0</v>
          </cell>
          <cell r="GB171">
            <v>0</v>
          </cell>
          <cell r="GC171">
            <v>0</v>
          </cell>
          <cell r="GD171">
            <v>0</v>
          </cell>
          <cell r="GE171">
            <v>0</v>
          </cell>
          <cell r="GF171">
            <v>0</v>
          </cell>
          <cell r="GG171">
            <v>0</v>
          </cell>
          <cell r="GH171">
            <v>0</v>
          </cell>
          <cell r="GI171">
            <v>0</v>
          </cell>
          <cell r="GJ171">
            <v>0</v>
          </cell>
          <cell r="GK171" t="str">
            <v>нд</v>
          </cell>
          <cell r="GL171" t="str">
            <v>нд</v>
          </cell>
          <cell r="GM171" t="str">
            <v>нд</v>
          </cell>
          <cell r="GN171" t="str">
            <v>нд</v>
          </cell>
          <cell r="GO171" t="str">
            <v>нд</v>
          </cell>
          <cell r="GP171" t="str">
            <v>нд</v>
          </cell>
          <cell r="GQ171" t="str">
            <v>нд</v>
          </cell>
          <cell r="GR171" t="str">
            <v>нд</v>
          </cell>
          <cell r="GS171" t="str">
            <v>нд</v>
          </cell>
          <cell r="GT171" t="str">
            <v>нд</v>
          </cell>
          <cell r="GU171" t="str">
            <v>нд</v>
          </cell>
          <cell r="GV171" t="str">
            <v>нд</v>
          </cell>
          <cell r="GW171" t="str">
            <v>нд</v>
          </cell>
          <cell r="GX171" t="str">
            <v>нд</v>
          </cell>
          <cell r="GY171" t="str">
            <v>нд</v>
          </cell>
          <cell r="GZ171" t="str">
            <v>нд</v>
          </cell>
          <cell r="HA171" t="str">
            <v>нд</v>
          </cell>
          <cell r="HB171" t="str">
            <v>нд</v>
          </cell>
          <cell r="HC171" t="str">
            <v>нд</v>
          </cell>
          <cell r="HD171" t="str">
            <v>нд</v>
          </cell>
          <cell r="HE171" t="str">
            <v>нд</v>
          </cell>
          <cell r="HF171" t="str">
            <v>нд</v>
          </cell>
          <cell r="HG171" t="str">
            <v>нд</v>
          </cell>
          <cell r="HH171" t="str">
            <v>нд</v>
          </cell>
          <cell r="HI171" t="str">
            <v>нд</v>
          </cell>
          <cell r="HJ171" t="str">
            <v>нд</v>
          </cell>
          <cell r="HK171" t="str">
            <v>нд</v>
          </cell>
          <cell r="HL171" t="str">
            <v>нд</v>
          </cell>
          <cell r="HM171" t="str">
            <v>нд</v>
          </cell>
          <cell r="HN171" t="str">
            <v>нд</v>
          </cell>
          <cell r="HO171" t="str">
            <v>нд</v>
          </cell>
          <cell r="HP171" t="str">
            <v>нд</v>
          </cell>
          <cell r="HQ171" t="str">
            <v>нд</v>
          </cell>
          <cell r="HR171" t="str">
            <v>нд</v>
          </cell>
          <cell r="HS171" t="str">
            <v>нд</v>
          </cell>
          <cell r="HT171" t="str">
            <v>нд</v>
          </cell>
          <cell r="HU171" t="str">
            <v>нд</v>
          </cell>
          <cell r="HV171" t="str">
            <v>нд</v>
          </cell>
          <cell r="HW171" t="str">
            <v>нд</v>
          </cell>
          <cell r="HX171" t="str">
            <v>нд</v>
          </cell>
          <cell r="HY171" t="str">
            <v>нд</v>
          </cell>
          <cell r="HZ171" t="str">
            <v>нд</v>
          </cell>
          <cell r="IA171" t="str">
            <v>нд</v>
          </cell>
          <cell r="IB171" t="str">
            <v>нд</v>
          </cell>
          <cell r="IC171" t="str">
            <v>нд</v>
          </cell>
          <cell r="ID171" t="str">
            <v>нд</v>
          </cell>
          <cell r="IE171" t="str">
            <v>нд</v>
          </cell>
          <cell r="IF171" t="str">
            <v>нд</v>
          </cell>
          <cell r="IG171" t="str">
            <v>нд</v>
          </cell>
          <cell r="IH171" t="str">
            <v>нд</v>
          </cell>
          <cell r="II171" t="str">
            <v>нд</v>
          </cell>
          <cell r="IJ171" t="str">
            <v>нд</v>
          </cell>
          <cell r="IK171" t="str">
            <v>нд</v>
          </cell>
          <cell r="IL171" t="str">
            <v>нд</v>
          </cell>
          <cell r="IM171" t="str">
            <v>нд</v>
          </cell>
          <cell r="IN171" t="str">
            <v>нд</v>
          </cell>
          <cell r="IO171" t="str">
            <v>нд</v>
          </cell>
          <cell r="IP171" t="str">
            <v>нд</v>
          </cell>
          <cell r="IQ171" t="str">
            <v>нд</v>
          </cell>
          <cell r="IR171" t="str">
            <v>нд</v>
          </cell>
          <cell r="IS171" t="str">
            <v>нд</v>
          </cell>
          <cell r="IT171" t="str">
            <v>нд</v>
          </cell>
          <cell r="IU171" t="str">
            <v>нд</v>
          </cell>
          <cell r="IV171" t="str">
            <v>нд</v>
          </cell>
          <cell r="IW171" t="str">
            <v>нд</v>
          </cell>
          <cell r="IX171" t="str">
            <v>нд</v>
          </cell>
          <cell r="IY171">
            <v>0.40125</v>
          </cell>
          <cell r="IZ171">
            <v>0</v>
          </cell>
          <cell r="JA171">
            <v>0</v>
          </cell>
          <cell r="JB171">
            <v>0</v>
          </cell>
          <cell r="JC171">
            <v>0</v>
          </cell>
          <cell r="JD171">
            <v>0</v>
          </cell>
          <cell r="JE171">
            <v>0</v>
          </cell>
          <cell r="JF171">
            <v>0</v>
          </cell>
          <cell r="JG171">
            <v>1</v>
          </cell>
          <cell r="JH171">
            <v>0</v>
          </cell>
          <cell r="JI171">
            <v>1</v>
          </cell>
          <cell r="JJ171">
            <v>0.40125</v>
          </cell>
          <cell r="JK171">
            <v>0</v>
          </cell>
          <cell r="JL171">
            <v>0</v>
          </cell>
          <cell r="JM171">
            <v>0</v>
          </cell>
          <cell r="JN171">
            <v>0</v>
          </cell>
          <cell r="JO171">
            <v>0</v>
          </cell>
          <cell r="JP171">
            <v>0</v>
          </cell>
          <cell r="JQ171">
            <v>0</v>
          </cell>
          <cell r="JR171">
            <v>1</v>
          </cell>
          <cell r="JS171">
            <v>0</v>
          </cell>
          <cell r="JT171">
            <v>1</v>
          </cell>
          <cell r="JU171">
            <v>0</v>
          </cell>
          <cell r="JV171">
            <v>0</v>
          </cell>
          <cell r="JW171">
            <v>0</v>
          </cell>
          <cell r="JX171">
            <v>0</v>
          </cell>
          <cell r="JY171">
            <v>0</v>
          </cell>
          <cell r="JZ171">
            <v>0</v>
          </cell>
          <cell r="KA171">
            <v>0</v>
          </cell>
          <cell r="KB171">
            <v>0</v>
          </cell>
          <cell r="KC171">
            <v>0</v>
          </cell>
          <cell r="KD171">
            <v>0</v>
          </cell>
          <cell r="KE171">
            <v>0</v>
          </cell>
          <cell r="KF171">
            <v>0</v>
          </cell>
          <cell r="KG171">
            <v>0</v>
          </cell>
          <cell r="KH171">
            <v>0</v>
          </cell>
          <cell r="KI171">
            <v>0</v>
          </cell>
          <cell r="KJ171">
            <v>0</v>
          </cell>
          <cell r="KK171">
            <v>0</v>
          </cell>
          <cell r="KL171">
            <v>0</v>
          </cell>
          <cell r="KM171">
            <v>0</v>
          </cell>
          <cell r="KN171">
            <v>0</v>
          </cell>
          <cell r="KO171">
            <v>0</v>
          </cell>
          <cell r="KP171">
            <v>0</v>
          </cell>
          <cell r="KQ171">
            <v>0</v>
          </cell>
          <cell r="KR171">
            <v>0</v>
          </cell>
          <cell r="KS171">
            <v>0</v>
          </cell>
          <cell r="KT171">
            <v>0</v>
          </cell>
          <cell r="KU171">
            <v>0</v>
          </cell>
          <cell r="KV171">
            <v>0</v>
          </cell>
          <cell r="KW171">
            <v>0</v>
          </cell>
          <cell r="KX171">
            <v>0</v>
          </cell>
          <cell r="KY171">
            <v>0</v>
          </cell>
          <cell r="KZ171">
            <v>0</v>
          </cell>
          <cell r="LA171">
            <v>0</v>
          </cell>
          <cell r="LB171">
            <v>0</v>
          </cell>
          <cell r="LC171">
            <v>0</v>
          </cell>
          <cell r="LD171">
            <v>0</v>
          </cell>
          <cell r="LE171">
            <v>0</v>
          </cell>
          <cell r="LF171">
            <v>0</v>
          </cell>
          <cell r="LG171">
            <v>0</v>
          </cell>
          <cell r="LH171">
            <v>0</v>
          </cell>
          <cell r="LI171">
            <v>0</v>
          </cell>
          <cell r="LJ171">
            <v>0</v>
          </cell>
          <cell r="LK171">
            <v>0</v>
          </cell>
          <cell r="LL171">
            <v>0</v>
          </cell>
          <cell r="LQ171" t="str">
            <v>нд</v>
          </cell>
          <cell r="LR171" t="str">
            <v>нд</v>
          </cell>
          <cell r="LS171" t="str">
            <v>нд</v>
          </cell>
          <cell r="LT171" t="str">
            <v>нд</v>
          </cell>
          <cell r="LU171" t="str">
            <v>нд</v>
          </cell>
          <cell r="LX171">
            <v>0</v>
          </cell>
          <cell r="LY171">
            <v>0</v>
          </cell>
          <cell r="LZ171">
            <v>0</v>
          </cell>
          <cell r="MA171">
            <v>0</v>
          </cell>
          <cell r="MB171">
            <v>0</v>
          </cell>
          <cell r="MC171" t="str">
            <v>нд</v>
          </cell>
          <cell r="MD171" t="str">
            <v>нд</v>
          </cell>
          <cell r="ME171" t="str">
            <v>нд</v>
          </cell>
          <cell r="MF171" t="str">
            <v>нд</v>
          </cell>
          <cell r="MG171" t="str">
            <v>нд</v>
          </cell>
          <cell r="MH171" t="str">
            <v>нд</v>
          </cell>
          <cell r="MI171" t="str">
            <v>нд</v>
          </cell>
          <cell r="MJ171" t="str">
            <v>нд</v>
          </cell>
          <cell r="MK171" t="str">
            <v>нд</v>
          </cell>
          <cell r="ML171" t="str">
            <v>нд</v>
          </cell>
          <cell r="MM171" t="str">
            <v>нд</v>
          </cell>
          <cell r="MN171" t="str">
            <v>нд</v>
          </cell>
          <cell r="MO171" t="str">
            <v>нд</v>
          </cell>
          <cell r="MP171" t="str">
            <v>нд</v>
          </cell>
          <cell r="MQ171" t="str">
            <v>нд</v>
          </cell>
          <cell r="MR171" t="str">
            <v>нд</v>
          </cell>
          <cell r="MS171" t="str">
            <v>нд</v>
          </cell>
          <cell r="MT171" t="str">
            <v>нд</v>
          </cell>
          <cell r="MU171" t="str">
            <v>нд</v>
          </cell>
          <cell r="MV171" t="str">
            <v>нд</v>
          </cell>
          <cell r="MW171" t="str">
            <v>нд</v>
          </cell>
          <cell r="MX171" t="str">
            <v>нд</v>
          </cell>
          <cell r="MY171" t="str">
            <v>нд</v>
          </cell>
          <cell r="MZ171" t="str">
            <v>нд</v>
          </cell>
          <cell r="NA171" t="str">
            <v>нд</v>
          </cell>
          <cell r="NB171" t="str">
            <v>нд</v>
          </cell>
          <cell r="NC171" t="str">
            <v>нд</v>
          </cell>
          <cell r="ND171" t="str">
            <v>нд</v>
          </cell>
          <cell r="NE171" t="str">
            <v>нд</v>
          </cell>
          <cell r="NF171" t="str">
            <v>нд</v>
          </cell>
          <cell r="NG171">
            <v>0</v>
          </cell>
          <cell r="NH171">
            <v>0</v>
          </cell>
          <cell r="NI171">
            <v>0</v>
          </cell>
          <cell r="NJ171">
            <v>0</v>
          </cell>
          <cell r="NK171">
            <v>0</v>
          </cell>
          <cell r="NL171">
            <v>0</v>
          </cell>
          <cell r="NM171">
            <v>0</v>
          </cell>
          <cell r="NN171">
            <v>0</v>
          </cell>
          <cell r="NO171">
            <v>0</v>
          </cell>
          <cell r="NP171">
            <v>0</v>
          </cell>
          <cell r="NQ171">
            <v>0</v>
          </cell>
          <cell r="NR171">
            <v>0</v>
          </cell>
          <cell r="NS171">
            <v>0</v>
          </cell>
          <cell r="NT171">
            <v>0</v>
          </cell>
          <cell r="NU171">
            <v>0</v>
          </cell>
          <cell r="NV171">
            <v>0</v>
          </cell>
          <cell r="NW171">
            <v>0</v>
          </cell>
          <cell r="NX171">
            <v>0</v>
          </cell>
          <cell r="NY171">
            <v>0</v>
          </cell>
          <cell r="NZ171">
            <v>0</v>
          </cell>
          <cell r="OA171">
            <v>0</v>
          </cell>
          <cell r="OB171">
            <v>0</v>
          </cell>
          <cell r="OC171">
            <v>0</v>
          </cell>
          <cell r="OD171">
            <v>0</v>
          </cell>
          <cell r="OE171">
            <v>0</v>
          </cell>
          <cell r="OF171">
            <v>0</v>
          </cell>
          <cell r="OG171">
            <v>0</v>
          </cell>
          <cell r="OH171">
            <v>0</v>
          </cell>
          <cell r="OI171">
            <v>0</v>
          </cell>
          <cell r="OJ171">
            <v>0</v>
          </cell>
          <cell r="OL171">
            <v>2022</v>
          </cell>
          <cell r="OM171">
            <v>2023</v>
          </cell>
          <cell r="ON171">
            <v>2022</v>
          </cell>
          <cell r="OO171">
            <v>2023</v>
          </cell>
          <cell r="OP171" t="str">
            <v>з</v>
          </cell>
          <cell r="OR171" t="str">
            <v>нд</v>
          </cell>
          <cell r="OT171">
            <v>0.48149999999999998</v>
          </cell>
        </row>
        <row r="172">
          <cell r="A172" t="str">
            <v>M_Che459_22</v>
          </cell>
          <cell r="B172" t="str">
            <v>1.1.6</v>
          </cell>
          <cell r="C172" t="str">
            <v>Приобретение устройства дожига - 2 шт.</v>
          </cell>
          <cell r="D172" t="str">
            <v>M_Che459_22</v>
          </cell>
          <cell r="E172" t="str">
            <v>нд</v>
          </cell>
          <cell r="H172">
            <v>0.52</v>
          </cell>
          <cell r="J172">
            <v>0.52</v>
          </cell>
          <cell r="K172">
            <v>0</v>
          </cell>
          <cell r="L172">
            <v>0.52</v>
          </cell>
          <cell r="M172">
            <v>0</v>
          </cell>
          <cell r="N172">
            <v>0</v>
          </cell>
          <cell r="O172">
            <v>0.43333333333333335</v>
          </cell>
          <cell r="P172">
            <v>0</v>
          </cell>
          <cell r="Q172">
            <v>8.666666666666667E-2</v>
          </cell>
          <cell r="R172" t="str">
            <v>нд</v>
          </cell>
          <cell r="S172" t="str">
            <v>нд</v>
          </cell>
          <cell r="T172" t="str">
            <v>нд</v>
          </cell>
          <cell r="U172" t="str">
            <v>нд</v>
          </cell>
          <cell r="V172" t="str">
            <v>нд</v>
          </cell>
          <cell r="W172" t="str">
            <v>нд</v>
          </cell>
          <cell r="X172" t="str">
            <v>нд</v>
          </cell>
          <cell r="Y172" t="str">
            <v>нд</v>
          </cell>
          <cell r="Z172" t="str">
            <v>нд</v>
          </cell>
          <cell r="AA172" t="str">
            <v>нд</v>
          </cell>
          <cell r="AB172" t="str">
            <v>нд</v>
          </cell>
          <cell r="AC172" t="str">
            <v>нд</v>
          </cell>
          <cell r="AD172" t="str">
            <v>нд</v>
          </cell>
          <cell r="AE172" t="str">
            <v>нд</v>
          </cell>
          <cell r="AF172" t="str">
            <v>нд</v>
          </cell>
          <cell r="AG172" t="str">
            <v>нд</v>
          </cell>
          <cell r="AH172" t="str">
            <v>нд</v>
          </cell>
          <cell r="AI172" t="str">
            <v>нд</v>
          </cell>
          <cell r="AJ172" t="str">
            <v>нд</v>
          </cell>
          <cell r="AK172" t="str">
            <v>нд</v>
          </cell>
          <cell r="AL172" t="str">
            <v>нд</v>
          </cell>
          <cell r="AM172" t="str">
            <v>нд</v>
          </cell>
          <cell r="AN172" t="str">
            <v>нд</v>
          </cell>
          <cell r="AO172" t="str">
            <v>нд</v>
          </cell>
          <cell r="AP172" t="str">
            <v>нд</v>
          </cell>
          <cell r="AQ172" t="str">
            <v>нд</v>
          </cell>
          <cell r="AR172" t="str">
            <v>нд</v>
          </cell>
          <cell r="AS172" t="str">
            <v>нд</v>
          </cell>
          <cell r="AT172" t="str">
            <v>нд</v>
          </cell>
          <cell r="AU172" t="str">
            <v>нд</v>
          </cell>
          <cell r="AV172" t="str">
            <v>нд</v>
          </cell>
          <cell r="AW172" t="str">
            <v>нд</v>
          </cell>
          <cell r="AX172" t="str">
            <v>нд</v>
          </cell>
          <cell r="AY172" t="str">
            <v>нд</v>
          </cell>
          <cell r="AZ172" t="str">
            <v>нд</v>
          </cell>
          <cell r="BA172" t="str">
            <v>нд</v>
          </cell>
          <cell r="BB172">
            <v>1</v>
          </cell>
          <cell r="BC172">
            <v>2</v>
          </cell>
          <cell r="BD172">
            <v>3</v>
          </cell>
          <cell r="BE172" t="str">
            <v/>
          </cell>
          <cell r="BF172" t="str">
            <v>1 2 3</v>
          </cell>
          <cell r="BG172">
            <v>0</v>
          </cell>
          <cell r="BH172">
            <v>0</v>
          </cell>
          <cell r="BI172">
            <v>0</v>
          </cell>
          <cell r="BJ172">
            <v>0</v>
          </cell>
          <cell r="BK172">
            <v>0</v>
          </cell>
          <cell r="BL172">
            <v>0</v>
          </cell>
          <cell r="BM172">
            <v>0</v>
          </cell>
          <cell r="BN172">
            <v>0</v>
          </cell>
          <cell r="BO172">
            <v>0</v>
          </cell>
          <cell r="BP172">
            <v>0</v>
          </cell>
          <cell r="BQ172">
            <v>0</v>
          </cell>
          <cell r="BR172">
            <v>0</v>
          </cell>
          <cell r="BS172">
            <v>0</v>
          </cell>
          <cell r="BT172">
            <v>0</v>
          </cell>
          <cell r="BU172">
            <v>0</v>
          </cell>
          <cell r="BV172">
            <v>0</v>
          </cell>
          <cell r="BW172">
            <v>0</v>
          </cell>
          <cell r="BX172">
            <v>0</v>
          </cell>
          <cell r="BY172">
            <v>0</v>
          </cell>
          <cell r="BZ172">
            <v>0</v>
          </cell>
          <cell r="CA172">
            <v>0</v>
          </cell>
          <cell r="CB172">
            <v>0</v>
          </cell>
          <cell r="CC172">
            <v>0</v>
          </cell>
          <cell r="CD172">
            <v>0</v>
          </cell>
          <cell r="CE172">
            <v>0</v>
          </cell>
          <cell r="CF172">
            <v>0</v>
          </cell>
          <cell r="CG172">
            <v>0</v>
          </cell>
          <cell r="CH172">
            <v>0</v>
          </cell>
          <cell r="CI172">
            <v>0</v>
          </cell>
          <cell r="CJ172">
            <v>0</v>
          </cell>
          <cell r="CK172">
            <v>0</v>
          </cell>
          <cell r="CL172">
            <v>0</v>
          </cell>
          <cell r="CM172">
            <v>0</v>
          </cell>
          <cell r="CN172">
            <v>0</v>
          </cell>
          <cell r="CO172">
            <v>0</v>
          </cell>
          <cell r="CP172">
            <v>0</v>
          </cell>
          <cell r="CQ172">
            <v>1</v>
          </cell>
          <cell r="CR172">
            <v>2</v>
          </cell>
          <cell r="CS172">
            <v>3</v>
          </cell>
          <cell r="CT172" t="str">
            <v/>
          </cell>
          <cell r="CU172" t="str">
            <v>1 2 3</v>
          </cell>
          <cell r="CX172" t="str">
            <v>нд</v>
          </cell>
          <cell r="CY172" t="str">
            <v>нд</v>
          </cell>
          <cell r="CZ172" t="str">
            <v>нд</v>
          </cell>
          <cell r="DA172" t="str">
            <v>нд</v>
          </cell>
          <cell r="DB172" t="str">
            <v>нд</v>
          </cell>
          <cell r="DE172">
            <v>0.52</v>
          </cell>
          <cell r="DG172">
            <v>0.52</v>
          </cell>
          <cell r="DH172">
            <v>0</v>
          </cell>
          <cell r="DI172">
            <v>0.52</v>
          </cell>
          <cell r="DJ172">
            <v>0</v>
          </cell>
          <cell r="DK172">
            <v>0</v>
          </cell>
          <cell r="DL172">
            <v>0.52</v>
          </cell>
          <cell r="DM172">
            <v>0</v>
          </cell>
          <cell r="DN172" t="str">
            <v>нд</v>
          </cell>
          <cell r="DS172" t="str">
            <v>нд</v>
          </cell>
          <cell r="DT172" t="str">
            <v>нд</v>
          </cell>
          <cell r="DU172" t="str">
            <v>нд</v>
          </cell>
          <cell r="DV172" t="str">
            <v>нд</v>
          </cell>
          <cell r="DW172" t="str">
            <v>нд</v>
          </cell>
          <cell r="DX172" t="str">
            <v/>
          </cell>
          <cell r="DY172" t="str">
            <v/>
          </cell>
          <cell r="DZ172" t="str">
            <v/>
          </cell>
          <cell r="EA172" t="str">
            <v/>
          </cell>
          <cell r="EB172">
            <v>0</v>
          </cell>
          <cell r="EC172">
            <v>0</v>
          </cell>
          <cell r="ED172">
            <v>0</v>
          </cell>
          <cell r="EE172">
            <v>0</v>
          </cell>
          <cell r="EF172">
            <v>0</v>
          </cell>
          <cell r="EG172">
            <v>0</v>
          </cell>
          <cell r="EH172">
            <v>0</v>
          </cell>
          <cell r="EI172">
            <v>0</v>
          </cell>
          <cell r="EJ172">
            <v>0</v>
          </cell>
          <cell r="EK172">
            <v>0</v>
          </cell>
          <cell r="EL172">
            <v>0</v>
          </cell>
          <cell r="EM172">
            <v>0</v>
          </cell>
          <cell r="EN172">
            <v>0</v>
          </cell>
          <cell r="EO172">
            <v>0</v>
          </cell>
          <cell r="EP172">
            <v>0</v>
          </cell>
          <cell r="EQ172">
            <v>0</v>
          </cell>
          <cell r="ER172">
            <v>0</v>
          </cell>
          <cell r="ES172">
            <v>0</v>
          </cell>
          <cell r="ET172">
            <v>0</v>
          </cell>
          <cell r="EU172">
            <v>0</v>
          </cell>
          <cell r="EV172">
            <v>0</v>
          </cell>
          <cell r="EW172">
            <v>0</v>
          </cell>
          <cell r="EX172">
            <v>0</v>
          </cell>
          <cell r="EY172">
            <v>0</v>
          </cell>
          <cell r="EZ172">
            <v>0</v>
          </cell>
          <cell r="FA172">
            <v>0</v>
          </cell>
          <cell r="FB172">
            <v>0</v>
          </cell>
          <cell r="FC172">
            <v>0</v>
          </cell>
          <cell r="FD172">
            <v>0</v>
          </cell>
          <cell r="FE172">
            <v>0</v>
          </cell>
          <cell r="FF172">
            <v>0</v>
          </cell>
          <cell r="FG172">
            <v>1</v>
          </cell>
          <cell r="FH172">
            <v>2</v>
          </cell>
          <cell r="FI172">
            <v>3</v>
          </cell>
          <cell r="FJ172">
            <v>4</v>
          </cell>
          <cell r="FK172" t="str">
            <v>1 2 3 4</v>
          </cell>
          <cell r="FN172" t="str">
            <v>нд</v>
          </cell>
          <cell r="FO172" t="str">
            <v>нд</v>
          </cell>
          <cell r="FP172" t="str">
            <v>нд</v>
          </cell>
          <cell r="FQ172" t="str">
            <v>нд</v>
          </cell>
          <cell r="FR172" t="str">
            <v>нд</v>
          </cell>
          <cell r="FS172" t="str">
            <v>нд</v>
          </cell>
          <cell r="FT172" t="str">
            <v>нд</v>
          </cell>
          <cell r="FU172" t="str">
            <v>нд</v>
          </cell>
          <cell r="FV172" t="str">
            <v>нд</v>
          </cell>
          <cell r="FW172" t="str">
            <v>нд</v>
          </cell>
          <cell r="FX172" t="str">
            <v>нд</v>
          </cell>
          <cell r="FZ172">
            <v>0</v>
          </cell>
          <cell r="GA172">
            <v>0</v>
          </cell>
          <cell r="GB172">
            <v>0</v>
          </cell>
          <cell r="GC172">
            <v>0</v>
          </cell>
          <cell r="GD172">
            <v>0</v>
          </cell>
          <cell r="GE172">
            <v>0</v>
          </cell>
          <cell r="GF172">
            <v>0</v>
          </cell>
          <cell r="GG172">
            <v>0</v>
          </cell>
          <cell r="GH172">
            <v>0</v>
          </cell>
          <cell r="GI172">
            <v>0</v>
          </cell>
          <cell r="GJ172">
            <v>0</v>
          </cell>
          <cell r="GK172" t="str">
            <v>нд</v>
          </cell>
          <cell r="GL172" t="str">
            <v>нд</v>
          </cell>
          <cell r="GM172" t="str">
            <v>нд</v>
          </cell>
          <cell r="GN172" t="str">
            <v>нд</v>
          </cell>
          <cell r="GO172" t="str">
            <v>нд</v>
          </cell>
          <cell r="GP172" t="str">
            <v>нд</v>
          </cell>
          <cell r="GQ172" t="str">
            <v>нд</v>
          </cell>
          <cell r="GR172" t="str">
            <v>нд</v>
          </cell>
          <cell r="GS172" t="str">
            <v>нд</v>
          </cell>
          <cell r="GT172" t="str">
            <v>нд</v>
          </cell>
          <cell r="GU172" t="str">
            <v>нд</v>
          </cell>
          <cell r="GV172" t="str">
            <v>нд</v>
          </cell>
          <cell r="GW172" t="str">
            <v>нд</v>
          </cell>
          <cell r="GX172" t="str">
            <v>нд</v>
          </cell>
          <cell r="GY172" t="str">
            <v>нд</v>
          </cell>
          <cell r="GZ172" t="str">
            <v>нд</v>
          </cell>
          <cell r="HA172" t="str">
            <v>нд</v>
          </cell>
          <cell r="HB172" t="str">
            <v>нд</v>
          </cell>
          <cell r="HC172" t="str">
            <v>нд</v>
          </cell>
          <cell r="HD172" t="str">
            <v>нд</v>
          </cell>
          <cell r="HE172" t="str">
            <v>нд</v>
          </cell>
          <cell r="HF172" t="str">
            <v>нд</v>
          </cell>
          <cell r="HG172" t="str">
            <v>нд</v>
          </cell>
          <cell r="HH172" t="str">
            <v>нд</v>
          </cell>
          <cell r="HI172" t="str">
            <v>нд</v>
          </cell>
          <cell r="HJ172" t="str">
            <v>нд</v>
          </cell>
          <cell r="HK172" t="str">
            <v>нд</v>
          </cell>
          <cell r="HL172" t="str">
            <v>нд</v>
          </cell>
          <cell r="HM172" t="str">
            <v>нд</v>
          </cell>
          <cell r="HN172" t="str">
            <v>нд</v>
          </cell>
          <cell r="HO172" t="str">
            <v>нд</v>
          </cell>
          <cell r="HP172" t="str">
            <v>нд</v>
          </cell>
          <cell r="HQ172" t="str">
            <v>нд</v>
          </cell>
          <cell r="HR172" t="str">
            <v>нд</v>
          </cell>
          <cell r="HS172" t="str">
            <v>нд</v>
          </cell>
          <cell r="HT172" t="str">
            <v>нд</v>
          </cell>
          <cell r="HU172" t="str">
            <v>нд</v>
          </cell>
          <cell r="HV172" t="str">
            <v>нд</v>
          </cell>
          <cell r="HW172" t="str">
            <v>нд</v>
          </cell>
          <cell r="HX172" t="str">
            <v>нд</v>
          </cell>
          <cell r="HY172" t="str">
            <v>нд</v>
          </cell>
          <cell r="HZ172" t="str">
            <v>нд</v>
          </cell>
          <cell r="IA172" t="str">
            <v>нд</v>
          </cell>
          <cell r="IB172" t="str">
            <v>нд</v>
          </cell>
          <cell r="IC172" t="str">
            <v>нд</v>
          </cell>
          <cell r="ID172" t="str">
            <v>нд</v>
          </cell>
          <cell r="IE172" t="str">
            <v>нд</v>
          </cell>
          <cell r="IF172" t="str">
            <v>нд</v>
          </cell>
          <cell r="IG172" t="str">
            <v>нд</v>
          </cell>
          <cell r="IH172" t="str">
            <v>нд</v>
          </cell>
          <cell r="II172" t="str">
            <v>нд</v>
          </cell>
          <cell r="IJ172" t="str">
            <v>нд</v>
          </cell>
          <cell r="IK172" t="str">
            <v>нд</v>
          </cell>
          <cell r="IL172" t="str">
            <v>нд</v>
          </cell>
          <cell r="IM172" t="str">
            <v>нд</v>
          </cell>
          <cell r="IN172" t="str">
            <v>нд</v>
          </cell>
          <cell r="IO172" t="str">
            <v>нд</v>
          </cell>
          <cell r="IP172" t="str">
            <v>нд</v>
          </cell>
          <cell r="IQ172" t="str">
            <v>нд</v>
          </cell>
          <cell r="IR172" t="str">
            <v>нд</v>
          </cell>
          <cell r="IS172" t="str">
            <v>нд</v>
          </cell>
          <cell r="IT172" t="str">
            <v>нд</v>
          </cell>
          <cell r="IU172" t="str">
            <v>нд</v>
          </cell>
          <cell r="IV172" t="str">
            <v>нд</v>
          </cell>
          <cell r="IW172" t="str">
            <v>нд</v>
          </cell>
          <cell r="IX172" t="str">
            <v>нд</v>
          </cell>
          <cell r="IY172">
            <v>0.52</v>
          </cell>
          <cell r="IZ172">
            <v>0</v>
          </cell>
          <cell r="JA172">
            <v>0</v>
          </cell>
          <cell r="JB172">
            <v>0</v>
          </cell>
          <cell r="JC172">
            <v>0</v>
          </cell>
          <cell r="JD172">
            <v>0</v>
          </cell>
          <cell r="JE172">
            <v>0</v>
          </cell>
          <cell r="JF172">
            <v>0</v>
          </cell>
          <cell r="JG172">
            <v>2</v>
          </cell>
          <cell r="JH172">
            <v>0</v>
          </cell>
          <cell r="JI172">
            <v>2</v>
          </cell>
          <cell r="JJ172">
            <v>0.52</v>
          </cell>
          <cell r="JK172">
            <v>0</v>
          </cell>
          <cell r="JL172">
            <v>0</v>
          </cell>
          <cell r="JM172">
            <v>0</v>
          </cell>
          <cell r="JN172">
            <v>0</v>
          </cell>
          <cell r="JO172">
            <v>0</v>
          </cell>
          <cell r="JP172">
            <v>0</v>
          </cell>
          <cell r="JQ172">
            <v>0</v>
          </cell>
          <cell r="JR172">
            <v>2</v>
          </cell>
          <cell r="JS172">
            <v>0</v>
          </cell>
          <cell r="JT172">
            <v>2</v>
          </cell>
          <cell r="JU172">
            <v>0</v>
          </cell>
          <cell r="JV172">
            <v>0</v>
          </cell>
          <cell r="JW172">
            <v>0</v>
          </cell>
          <cell r="JX172">
            <v>0</v>
          </cell>
          <cell r="JY172">
            <v>0</v>
          </cell>
          <cell r="JZ172">
            <v>0</v>
          </cell>
          <cell r="KA172">
            <v>0</v>
          </cell>
          <cell r="KB172">
            <v>0</v>
          </cell>
          <cell r="KC172">
            <v>0</v>
          </cell>
          <cell r="KD172">
            <v>0</v>
          </cell>
          <cell r="KE172">
            <v>0</v>
          </cell>
          <cell r="KF172">
            <v>0</v>
          </cell>
          <cell r="KG172">
            <v>0</v>
          </cell>
          <cell r="KH172">
            <v>0</v>
          </cell>
          <cell r="KI172">
            <v>0</v>
          </cell>
          <cell r="KJ172">
            <v>0</v>
          </cell>
          <cell r="KK172">
            <v>0</v>
          </cell>
          <cell r="KL172">
            <v>0</v>
          </cell>
          <cell r="KM172">
            <v>0</v>
          </cell>
          <cell r="KN172">
            <v>0</v>
          </cell>
          <cell r="KO172">
            <v>0</v>
          </cell>
          <cell r="KP172">
            <v>0</v>
          </cell>
          <cell r="KQ172">
            <v>0</v>
          </cell>
          <cell r="KR172">
            <v>0</v>
          </cell>
          <cell r="KS172">
            <v>0</v>
          </cell>
          <cell r="KT172">
            <v>0</v>
          </cell>
          <cell r="KU172">
            <v>0</v>
          </cell>
          <cell r="KV172">
            <v>0</v>
          </cell>
          <cell r="KW172">
            <v>0</v>
          </cell>
          <cell r="KX172">
            <v>0</v>
          </cell>
          <cell r="KY172">
            <v>0</v>
          </cell>
          <cell r="KZ172">
            <v>0</v>
          </cell>
          <cell r="LA172">
            <v>0</v>
          </cell>
          <cell r="LB172">
            <v>0</v>
          </cell>
          <cell r="LC172">
            <v>0</v>
          </cell>
          <cell r="LD172">
            <v>0</v>
          </cell>
          <cell r="LE172">
            <v>0</v>
          </cell>
          <cell r="LF172">
            <v>0</v>
          </cell>
          <cell r="LG172">
            <v>0</v>
          </cell>
          <cell r="LH172">
            <v>0</v>
          </cell>
          <cell r="LI172">
            <v>0</v>
          </cell>
          <cell r="LJ172">
            <v>0</v>
          </cell>
          <cell r="LK172">
            <v>0</v>
          </cell>
          <cell r="LL172">
            <v>0</v>
          </cell>
          <cell r="LQ172" t="str">
            <v>нд</v>
          </cell>
          <cell r="LR172" t="str">
            <v>нд</v>
          </cell>
          <cell r="LS172" t="str">
            <v>нд</v>
          </cell>
          <cell r="LT172" t="str">
            <v>нд</v>
          </cell>
          <cell r="LU172" t="str">
            <v>нд</v>
          </cell>
          <cell r="LX172">
            <v>0</v>
          </cell>
          <cell r="LY172">
            <v>0</v>
          </cell>
          <cell r="LZ172">
            <v>0</v>
          </cell>
          <cell r="MA172">
            <v>0</v>
          </cell>
          <cell r="MB172">
            <v>0</v>
          </cell>
          <cell r="MC172" t="str">
            <v>нд</v>
          </cell>
          <cell r="MD172" t="str">
            <v>нд</v>
          </cell>
          <cell r="ME172" t="str">
            <v>нд</v>
          </cell>
          <cell r="MF172" t="str">
            <v>нд</v>
          </cell>
          <cell r="MG172" t="str">
            <v>нд</v>
          </cell>
          <cell r="MH172" t="str">
            <v>нд</v>
          </cell>
          <cell r="MI172" t="str">
            <v>нд</v>
          </cell>
          <cell r="MJ172" t="str">
            <v>нд</v>
          </cell>
          <cell r="MK172" t="str">
            <v>нд</v>
          </cell>
          <cell r="ML172" t="str">
            <v>нд</v>
          </cell>
          <cell r="MM172" t="str">
            <v>нд</v>
          </cell>
          <cell r="MN172" t="str">
            <v>нд</v>
          </cell>
          <cell r="MO172" t="str">
            <v>нд</v>
          </cell>
          <cell r="MP172" t="str">
            <v>нд</v>
          </cell>
          <cell r="MQ172" t="str">
            <v>нд</v>
          </cell>
          <cell r="MR172" t="str">
            <v>нд</v>
          </cell>
          <cell r="MS172" t="str">
            <v>нд</v>
          </cell>
          <cell r="MT172" t="str">
            <v>нд</v>
          </cell>
          <cell r="MU172" t="str">
            <v>нд</v>
          </cell>
          <cell r="MV172" t="str">
            <v>нд</v>
          </cell>
          <cell r="MW172" t="str">
            <v>нд</v>
          </cell>
          <cell r="MX172" t="str">
            <v>нд</v>
          </cell>
          <cell r="MY172" t="str">
            <v>нд</v>
          </cell>
          <cell r="MZ172" t="str">
            <v>нд</v>
          </cell>
          <cell r="NA172" t="str">
            <v>нд</v>
          </cell>
          <cell r="NB172" t="str">
            <v>нд</v>
          </cell>
          <cell r="NC172" t="str">
            <v>нд</v>
          </cell>
          <cell r="ND172" t="str">
            <v>нд</v>
          </cell>
          <cell r="NE172" t="str">
            <v>нд</v>
          </cell>
          <cell r="NF172" t="str">
            <v>нд</v>
          </cell>
          <cell r="NG172">
            <v>0</v>
          </cell>
          <cell r="NH172">
            <v>0</v>
          </cell>
          <cell r="NI172">
            <v>0</v>
          </cell>
          <cell r="NJ172">
            <v>0</v>
          </cell>
          <cell r="NK172">
            <v>0</v>
          </cell>
          <cell r="NL172">
            <v>0</v>
          </cell>
          <cell r="NM172">
            <v>0</v>
          </cell>
          <cell r="NN172">
            <v>0</v>
          </cell>
          <cell r="NO172">
            <v>0</v>
          </cell>
          <cell r="NP172">
            <v>0</v>
          </cell>
          <cell r="NQ172">
            <v>0</v>
          </cell>
          <cell r="NR172">
            <v>0</v>
          </cell>
          <cell r="NS172">
            <v>0</v>
          </cell>
          <cell r="NT172">
            <v>0</v>
          </cell>
          <cell r="NU172">
            <v>0</v>
          </cell>
          <cell r="NV172">
            <v>0</v>
          </cell>
          <cell r="NW172">
            <v>0</v>
          </cell>
          <cell r="NX172">
            <v>0</v>
          </cell>
          <cell r="NY172">
            <v>0</v>
          </cell>
          <cell r="NZ172">
            <v>0</v>
          </cell>
          <cell r="OA172">
            <v>0</v>
          </cell>
          <cell r="OB172">
            <v>0</v>
          </cell>
          <cell r="OC172">
            <v>0</v>
          </cell>
          <cell r="OD172">
            <v>0</v>
          </cell>
          <cell r="OE172">
            <v>0</v>
          </cell>
          <cell r="OF172">
            <v>0</v>
          </cell>
          <cell r="OG172">
            <v>0</v>
          </cell>
          <cell r="OH172">
            <v>0</v>
          </cell>
          <cell r="OI172">
            <v>0</v>
          </cell>
          <cell r="OJ172">
            <v>0</v>
          </cell>
          <cell r="OL172">
            <v>2022</v>
          </cell>
          <cell r="OM172">
            <v>2023</v>
          </cell>
          <cell r="ON172">
            <v>2022</v>
          </cell>
          <cell r="OO172">
            <v>2023</v>
          </cell>
          <cell r="OP172" t="str">
            <v>з</v>
          </cell>
          <cell r="OR172" t="str">
            <v>нд</v>
          </cell>
          <cell r="OT172">
            <v>0.52</v>
          </cell>
        </row>
        <row r="173">
          <cell r="A173" t="str">
            <v>L_Che442_21</v>
          </cell>
          <cell r="B173" t="str">
            <v>1.1.6</v>
          </cell>
          <cell r="C173" t="str">
            <v>Приобретение оборудования в рамках Программы подготовки к ОЗП 2020/2021 гг.</v>
          </cell>
          <cell r="D173" t="str">
            <v>L_Che442_21</v>
          </cell>
          <cell r="E173" t="str">
            <v>нд</v>
          </cell>
          <cell r="H173">
            <v>49.895000000000003</v>
          </cell>
          <cell r="J173">
            <v>0</v>
          </cell>
          <cell r="K173">
            <v>0</v>
          </cell>
          <cell r="L173">
            <v>0</v>
          </cell>
          <cell r="M173">
            <v>0</v>
          </cell>
          <cell r="N173">
            <v>0</v>
          </cell>
          <cell r="O173">
            <v>0</v>
          </cell>
          <cell r="P173">
            <v>0</v>
          </cell>
          <cell r="Q173">
            <v>0</v>
          </cell>
          <cell r="R173" t="str">
            <v>нд</v>
          </cell>
          <cell r="S173" t="str">
            <v>нд</v>
          </cell>
          <cell r="T173" t="str">
            <v>нд</v>
          </cell>
          <cell r="U173" t="str">
            <v>нд</v>
          </cell>
          <cell r="V173" t="str">
            <v>нд</v>
          </cell>
          <cell r="W173" t="str">
            <v>нд</v>
          </cell>
          <cell r="X173" t="str">
            <v>нд</v>
          </cell>
          <cell r="Y173" t="str">
            <v>нд</v>
          </cell>
          <cell r="Z173" t="str">
            <v>нд</v>
          </cell>
          <cell r="AA173" t="str">
            <v>нд</v>
          </cell>
          <cell r="AB173" t="str">
            <v>нд</v>
          </cell>
          <cell r="AC173" t="str">
            <v>нд</v>
          </cell>
          <cell r="AD173" t="str">
            <v>нд</v>
          </cell>
          <cell r="AE173" t="str">
            <v>нд</v>
          </cell>
          <cell r="AF173" t="str">
            <v>нд</v>
          </cell>
          <cell r="AG173" t="str">
            <v>нд</v>
          </cell>
          <cell r="AH173" t="str">
            <v>нд</v>
          </cell>
          <cell r="AI173" t="str">
            <v>нд</v>
          </cell>
          <cell r="AJ173" t="str">
            <v>нд</v>
          </cell>
          <cell r="AK173" t="str">
            <v>нд</v>
          </cell>
          <cell r="AL173" t="str">
            <v>нд</v>
          </cell>
          <cell r="AM173" t="str">
            <v>нд</v>
          </cell>
          <cell r="AN173" t="str">
            <v>нд</v>
          </cell>
          <cell r="AO173" t="str">
            <v>нд</v>
          </cell>
          <cell r="AP173" t="str">
            <v>нд</v>
          </cell>
          <cell r="AQ173" t="str">
            <v>нд</v>
          </cell>
          <cell r="AR173" t="str">
            <v>нд</v>
          </cell>
          <cell r="AS173" t="str">
            <v>нд</v>
          </cell>
          <cell r="AT173" t="str">
            <v>нд</v>
          </cell>
          <cell r="AU173" t="str">
            <v>нд</v>
          </cell>
          <cell r="AV173" t="str">
            <v>нд</v>
          </cell>
          <cell r="AW173" t="str">
            <v>нд</v>
          </cell>
          <cell r="AX173" t="str">
            <v>нд</v>
          </cell>
          <cell r="AY173" t="str">
            <v>нд</v>
          </cell>
          <cell r="AZ173" t="str">
            <v>нд</v>
          </cell>
          <cell r="BA173" t="str">
            <v>нд</v>
          </cell>
          <cell r="BB173">
            <v>1</v>
          </cell>
          <cell r="BC173">
            <v>2</v>
          </cell>
          <cell r="BD173">
            <v>3</v>
          </cell>
          <cell r="BE173" t="str">
            <v/>
          </cell>
          <cell r="BF173" t="str">
            <v>1 2 3</v>
          </cell>
          <cell r="BG173">
            <v>0</v>
          </cell>
          <cell r="BH173">
            <v>0</v>
          </cell>
          <cell r="BI173">
            <v>0</v>
          </cell>
          <cell r="BJ173">
            <v>0</v>
          </cell>
          <cell r="BK173">
            <v>0</v>
          </cell>
          <cell r="BL173">
            <v>0</v>
          </cell>
          <cell r="BM173">
            <v>0</v>
          </cell>
          <cell r="BN173">
            <v>0</v>
          </cell>
          <cell r="BO173">
            <v>0</v>
          </cell>
          <cell r="BP173">
            <v>0</v>
          </cell>
          <cell r="BQ173">
            <v>0</v>
          </cell>
          <cell r="BR173">
            <v>0</v>
          </cell>
          <cell r="BS173">
            <v>0</v>
          </cell>
          <cell r="BT173">
            <v>0</v>
          </cell>
          <cell r="BU173">
            <v>0</v>
          </cell>
          <cell r="BV173">
            <v>0</v>
          </cell>
          <cell r="BW173">
            <v>0</v>
          </cell>
          <cell r="BX173">
            <v>0</v>
          </cell>
          <cell r="BY173">
            <v>0</v>
          </cell>
          <cell r="BZ173">
            <v>0</v>
          </cell>
          <cell r="CA173">
            <v>0</v>
          </cell>
          <cell r="CB173">
            <v>0</v>
          </cell>
          <cell r="CC173">
            <v>0</v>
          </cell>
          <cell r="CD173">
            <v>0</v>
          </cell>
          <cell r="CE173">
            <v>0</v>
          </cell>
          <cell r="CF173">
            <v>0</v>
          </cell>
          <cell r="CG173">
            <v>0</v>
          </cell>
          <cell r="CH173">
            <v>0</v>
          </cell>
          <cell r="CI173">
            <v>0</v>
          </cell>
          <cell r="CJ173">
            <v>0</v>
          </cell>
          <cell r="CK173">
            <v>0</v>
          </cell>
          <cell r="CL173">
            <v>0</v>
          </cell>
          <cell r="CM173">
            <v>0</v>
          </cell>
          <cell r="CN173">
            <v>0</v>
          </cell>
          <cell r="CO173">
            <v>0</v>
          </cell>
          <cell r="CP173">
            <v>0</v>
          </cell>
          <cell r="CQ173">
            <v>1</v>
          </cell>
          <cell r="CR173">
            <v>2</v>
          </cell>
          <cell r="CS173">
            <v>3</v>
          </cell>
          <cell r="CT173" t="str">
            <v/>
          </cell>
          <cell r="CU173" t="str">
            <v>1 2 3</v>
          </cell>
          <cell r="CX173" t="str">
            <v>нд</v>
          </cell>
          <cell r="CY173" t="str">
            <v>нд</v>
          </cell>
          <cell r="CZ173" t="str">
            <v>нд</v>
          </cell>
          <cell r="DA173" t="str">
            <v>нд</v>
          </cell>
          <cell r="DB173" t="str">
            <v>нд</v>
          </cell>
          <cell r="DE173">
            <v>41.579166659999999</v>
          </cell>
          <cell r="DG173">
            <v>41.579166666666673</v>
          </cell>
          <cell r="DH173">
            <v>6.6666743236964976E-9</v>
          </cell>
          <cell r="DI173">
            <v>41.579166659999999</v>
          </cell>
          <cell r="DJ173">
            <v>0</v>
          </cell>
          <cell r="DK173">
            <v>0</v>
          </cell>
          <cell r="DL173">
            <v>41.579166659999999</v>
          </cell>
          <cell r="DM173">
            <v>0</v>
          </cell>
          <cell r="DN173" t="str">
            <v>нд</v>
          </cell>
          <cell r="DS173" t="str">
            <v>нд</v>
          </cell>
          <cell r="DT173" t="str">
            <v>нд</v>
          </cell>
          <cell r="DU173" t="str">
            <v>нд</v>
          </cell>
          <cell r="DV173" t="str">
            <v>нд</v>
          </cell>
          <cell r="DW173" t="str">
            <v>нд</v>
          </cell>
          <cell r="DX173" t="str">
            <v/>
          </cell>
          <cell r="DY173" t="str">
            <v/>
          </cell>
          <cell r="DZ173" t="str">
            <v/>
          </cell>
          <cell r="EA173" t="str">
            <v/>
          </cell>
          <cell r="EB173">
            <v>0</v>
          </cell>
          <cell r="EC173">
            <v>0</v>
          </cell>
          <cell r="ED173">
            <v>0</v>
          </cell>
          <cell r="EE173">
            <v>0</v>
          </cell>
          <cell r="EF173">
            <v>0</v>
          </cell>
          <cell r="EG173">
            <v>0</v>
          </cell>
          <cell r="EH173">
            <v>0</v>
          </cell>
          <cell r="EI173">
            <v>0</v>
          </cell>
          <cell r="EJ173">
            <v>0</v>
          </cell>
          <cell r="EK173">
            <v>0</v>
          </cell>
          <cell r="EL173">
            <v>0</v>
          </cell>
          <cell r="EM173">
            <v>0</v>
          </cell>
          <cell r="EN173">
            <v>0</v>
          </cell>
          <cell r="EO173">
            <v>0</v>
          </cell>
          <cell r="EP173">
            <v>0</v>
          </cell>
          <cell r="EQ173">
            <v>0</v>
          </cell>
          <cell r="ER173">
            <v>0</v>
          </cell>
          <cell r="ES173">
            <v>0</v>
          </cell>
          <cell r="ET173">
            <v>0</v>
          </cell>
          <cell r="EU173">
            <v>0</v>
          </cell>
          <cell r="EV173">
            <v>0</v>
          </cell>
          <cell r="EW173">
            <v>0</v>
          </cell>
          <cell r="EX173">
            <v>0</v>
          </cell>
          <cell r="EY173">
            <v>0</v>
          </cell>
          <cell r="EZ173">
            <v>0</v>
          </cell>
          <cell r="FA173">
            <v>0</v>
          </cell>
          <cell r="FB173">
            <v>0</v>
          </cell>
          <cell r="FC173">
            <v>0</v>
          </cell>
          <cell r="FD173">
            <v>0</v>
          </cell>
          <cell r="FE173">
            <v>0</v>
          </cell>
          <cell r="FF173">
            <v>0</v>
          </cell>
          <cell r="FG173">
            <v>1</v>
          </cell>
          <cell r="FH173">
            <v>2</v>
          </cell>
          <cell r="FI173">
            <v>3</v>
          </cell>
          <cell r="FJ173">
            <v>4</v>
          </cell>
          <cell r="FK173" t="str">
            <v>1 2 3 4</v>
          </cell>
          <cell r="FN173" t="str">
            <v>нд</v>
          </cell>
          <cell r="FO173" t="str">
            <v>нд</v>
          </cell>
          <cell r="FP173" t="str">
            <v>нд</v>
          </cell>
          <cell r="FQ173" t="str">
            <v>нд</v>
          </cell>
          <cell r="FR173" t="str">
            <v>нд</v>
          </cell>
          <cell r="FS173" t="str">
            <v>нд</v>
          </cell>
          <cell r="FT173" t="str">
            <v>нд</v>
          </cell>
          <cell r="FU173" t="str">
            <v>нд</v>
          </cell>
          <cell r="FV173" t="str">
            <v>нд</v>
          </cell>
          <cell r="FW173" t="str">
            <v>нд</v>
          </cell>
          <cell r="FX173" t="str">
            <v>нд</v>
          </cell>
          <cell r="FZ173">
            <v>13.85972222</v>
          </cell>
          <cell r="GA173">
            <v>0</v>
          </cell>
          <cell r="GB173">
            <v>0</v>
          </cell>
          <cell r="GC173">
            <v>0</v>
          </cell>
          <cell r="GD173">
            <v>0</v>
          </cell>
          <cell r="GE173">
            <v>0</v>
          </cell>
          <cell r="GF173">
            <v>0</v>
          </cell>
          <cell r="GG173">
            <v>0</v>
          </cell>
          <cell r="GH173">
            <v>2</v>
          </cell>
          <cell r="GI173">
            <v>0</v>
          </cell>
          <cell r="GJ173">
            <v>2</v>
          </cell>
          <cell r="GK173" t="str">
            <v>нд</v>
          </cell>
          <cell r="GL173" t="str">
            <v>нд</v>
          </cell>
          <cell r="GM173" t="str">
            <v>нд</v>
          </cell>
          <cell r="GN173" t="str">
            <v>нд</v>
          </cell>
          <cell r="GO173" t="str">
            <v>нд</v>
          </cell>
          <cell r="GP173" t="str">
            <v>нд</v>
          </cell>
          <cell r="GQ173" t="str">
            <v>нд</v>
          </cell>
          <cell r="GR173" t="str">
            <v>нд</v>
          </cell>
          <cell r="GS173" t="str">
            <v>нд</v>
          </cell>
          <cell r="GT173" t="str">
            <v>нд</v>
          </cell>
          <cell r="GU173" t="str">
            <v>нд</v>
          </cell>
          <cell r="GV173" t="str">
            <v>нд</v>
          </cell>
          <cell r="GW173" t="str">
            <v>нд</v>
          </cell>
          <cell r="GX173" t="str">
            <v>нд</v>
          </cell>
          <cell r="GY173" t="str">
            <v>нд</v>
          </cell>
          <cell r="GZ173" t="str">
            <v>нд</v>
          </cell>
          <cell r="HA173" t="str">
            <v>нд</v>
          </cell>
          <cell r="HB173" t="str">
            <v>нд</v>
          </cell>
          <cell r="HC173" t="str">
            <v>нд</v>
          </cell>
          <cell r="HD173" t="str">
            <v>нд</v>
          </cell>
          <cell r="HE173" t="str">
            <v>нд</v>
          </cell>
          <cell r="HF173" t="str">
            <v>нд</v>
          </cell>
          <cell r="HG173" t="str">
            <v>нд</v>
          </cell>
          <cell r="HH173" t="str">
            <v>нд</v>
          </cell>
          <cell r="HI173" t="str">
            <v>нд</v>
          </cell>
          <cell r="HJ173" t="str">
            <v>нд</v>
          </cell>
          <cell r="HK173" t="str">
            <v>нд</v>
          </cell>
          <cell r="HL173" t="str">
            <v>нд</v>
          </cell>
          <cell r="HM173" t="str">
            <v>нд</v>
          </cell>
          <cell r="HN173" t="str">
            <v>нд</v>
          </cell>
          <cell r="HO173" t="str">
            <v>нд</v>
          </cell>
          <cell r="HP173" t="str">
            <v>нд</v>
          </cell>
          <cell r="HQ173" t="str">
            <v>нд</v>
          </cell>
          <cell r="HR173" t="str">
            <v>нд</v>
          </cell>
          <cell r="HS173" t="str">
            <v>нд</v>
          </cell>
          <cell r="HT173" t="str">
            <v>нд</v>
          </cell>
          <cell r="HU173" t="str">
            <v>нд</v>
          </cell>
          <cell r="HV173" t="str">
            <v>нд</v>
          </cell>
          <cell r="HW173" t="str">
            <v>нд</v>
          </cell>
          <cell r="HX173" t="str">
            <v>нд</v>
          </cell>
          <cell r="HY173" t="str">
            <v>нд</v>
          </cell>
          <cell r="HZ173" t="str">
            <v>нд</v>
          </cell>
          <cell r="IA173" t="str">
            <v>нд</v>
          </cell>
          <cell r="IB173" t="str">
            <v>нд</v>
          </cell>
          <cell r="IC173" t="str">
            <v>нд</v>
          </cell>
          <cell r="ID173" t="str">
            <v>нд</v>
          </cell>
          <cell r="IE173" t="str">
            <v>нд</v>
          </cell>
          <cell r="IF173" t="str">
            <v>нд</v>
          </cell>
          <cell r="IG173" t="str">
            <v>нд</v>
          </cell>
          <cell r="IH173" t="str">
            <v>нд</v>
          </cell>
          <cell r="II173" t="str">
            <v>нд</v>
          </cell>
          <cell r="IJ173" t="str">
            <v>нд</v>
          </cell>
          <cell r="IK173" t="str">
            <v>нд</v>
          </cell>
          <cell r="IL173" t="str">
            <v>нд</v>
          </cell>
          <cell r="IM173" t="str">
            <v>нд</v>
          </cell>
          <cell r="IN173" t="str">
            <v>нд</v>
          </cell>
          <cell r="IO173" t="str">
            <v>нд</v>
          </cell>
          <cell r="IP173" t="str">
            <v>нд</v>
          </cell>
          <cell r="IQ173" t="str">
            <v>нд</v>
          </cell>
          <cell r="IR173" t="str">
            <v>нд</v>
          </cell>
          <cell r="IS173" t="str">
            <v>нд</v>
          </cell>
          <cell r="IT173" t="str">
            <v>нд</v>
          </cell>
          <cell r="IU173" t="str">
            <v>нд</v>
          </cell>
          <cell r="IV173" t="str">
            <v>нд</v>
          </cell>
          <cell r="IW173" t="str">
            <v>нд</v>
          </cell>
          <cell r="IX173" t="str">
            <v>нд</v>
          </cell>
          <cell r="IY173">
            <v>6.92986111</v>
          </cell>
          <cell r="IZ173">
            <v>0</v>
          </cell>
          <cell r="JA173">
            <v>0</v>
          </cell>
          <cell r="JB173">
            <v>0</v>
          </cell>
          <cell r="JC173">
            <v>0</v>
          </cell>
          <cell r="JD173">
            <v>0</v>
          </cell>
          <cell r="JE173">
            <v>0</v>
          </cell>
          <cell r="JF173">
            <v>0</v>
          </cell>
          <cell r="JG173">
            <v>1</v>
          </cell>
          <cell r="JH173">
            <v>0</v>
          </cell>
          <cell r="JI173">
            <v>1</v>
          </cell>
          <cell r="JJ173">
            <v>0</v>
          </cell>
          <cell r="JK173">
            <v>0</v>
          </cell>
          <cell r="JL173">
            <v>0</v>
          </cell>
          <cell r="JM173">
            <v>0</v>
          </cell>
          <cell r="JN173">
            <v>0</v>
          </cell>
          <cell r="JO173">
            <v>0</v>
          </cell>
          <cell r="JP173">
            <v>0</v>
          </cell>
          <cell r="JQ173">
            <v>0</v>
          </cell>
          <cell r="JR173">
            <v>0</v>
          </cell>
          <cell r="JS173">
            <v>0</v>
          </cell>
          <cell r="JT173">
            <v>0</v>
          </cell>
          <cell r="JU173">
            <v>6.92986111</v>
          </cell>
          <cell r="JV173">
            <v>0</v>
          </cell>
          <cell r="JW173">
            <v>0</v>
          </cell>
          <cell r="JX173">
            <v>0</v>
          </cell>
          <cell r="JY173">
            <v>0</v>
          </cell>
          <cell r="JZ173">
            <v>0</v>
          </cell>
          <cell r="KA173">
            <v>0</v>
          </cell>
          <cell r="KB173">
            <v>0</v>
          </cell>
          <cell r="KC173">
            <v>1</v>
          </cell>
          <cell r="KD173">
            <v>0</v>
          </cell>
          <cell r="KE173">
            <v>1</v>
          </cell>
          <cell r="KF173">
            <v>0</v>
          </cell>
          <cell r="KG173">
            <v>0</v>
          </cell>
          <cell r="KH173">
            <v>0</v>
          </cell>
          <cell r="KI173">
            <v>0</v>
          </cell>
          <cell r="KJ173">
            <v>0</v>
          </cell>
          <cell r="KK173">
            <v>0</v>
          </cell>
          <cell r="KL173">
            <v>0</v>
          </cell>
          <cell r="KM173">
            <v>0</v>
          </cell>
          <cell r="KN173">
            <v>0</v>
          </cell>
          <cell r="KO173">
            <v>0</v>
          </cell>
          <cell r="KP173">
            <v>0</v>
          </cell>
          <cell r="KQ173">
            <v>0</v>
          </cell>
          <cell r="KR173">
            <v>0</v>
          </cell>
          <cell r="KS173">
            <v>0</v>
          </cell>
          <cell r="KT173">
            <v>0</v>
          </cell>
          <cell r="KU173">
            <v>0</v>
          </cell>
          <cell r="KV173">
            <v>0</v>
          </cell>
          <cell r="KW173">
            <v>0</v>
          </cell>
          <cell r="KX173">
            <v>0</v>
          </cell>
          <cell r="KY173">
            <v>0</v>
          </cell>
          <cell r="KZ173">
            <v>0</v>
          </cell>
          <cell r="LA173">
            <v>0</v>
          </cell>
          <cell r="LB173">
            <v>6.92986111</v>
          </cell>
          <cell r="LC173">
            <v>0</v>
          </cell>
          <cell r="LD173">
            <v>0</v>
          </cell>
          <cell r="LE173">
            <v>0</v>
          </cell>
          <cell r="LF173">
            <v>0</v>
          </cell>
          <cell r="LG173">
            <v>0</v>
          </cell>
          <cell r="LH173">
            <v>0</v>
          </cell>
          <cell r="LI173">
            <v>0</v>
          </cell>
          <cell r="LJ173">
            <v>1</v>
          </cell>
          <cell r="LK173">
            <v>0</v>
          </cell>
          <cell r="LL173">
            <v>1</v>
          </cell>
          <cell r="LQ173" t="str">
            <v>нд</v>
          </cell>
          <cell r="LR173" t="str">
            <v>нд</v>
          </cell>
          <cell r="LS173" t="str">
            <v>нд</v>
          </cell>
          <cell r="LT173" t="str">
            <v>нд</v>
          </cell>
          <cell r="LU173" t="str">
            <v>нд</v>
          </cell>
          <cell r="LX173">
            <v>0</v>
          </cell>
          <cell r="LY173">
            <v>0</v>
          </cell>
          <cell r="LZ173">
            <v>0</v>
          </cell>
          <cell r="MA173">
            <v>0</v>
          </cell>
          <cell r="MB173">
            <v>0</v>
          </cell>
          <cell r="MC173" t="str">
            <v>нд</v>
          </cell>
          <cell r="MD173" t="str">
            <v>нд</v>
          </cell>
          <cell r="ME173" t="str">
            <v>нд</v>
          </cell>
          <cell r="MF173" t="str">
            <v>нд</v>
          </cell>
          <cell r="MG173" t="str">
            <v>нд</v>
          </cell>
          <cell r="MH173" t="str">
            <v>нд</v>
          </cell>
          <cell r="MI173" t="str">
            <v>нд</v>
          </cell>
          <cell r="MJ173" t="str">
            <v>нд</v>
          </cell>
          <cell r="MK173" t="str">
            <v>нд</v>
          </cell>
          <cell r="ML173" t="str">
            <v>нд</v>
          </cell>
          <cell r="MM173" t="str">
            <v>нд</v>
          </cell>
          <cell r="MN173" t="str">
            <v>нд</v>
          </cell>
          <cell r="MO173" t="str">
            <v>нд</v>
          </cell>
          <cell r="MP173" t="str">
            <v>нд</v>
          </cell>
          <cell r="MQ173" t="str">
            <v>нд</v>
          </cell>
          <cell r="MR173" t="str">
            <v>нд</v>
          </cell>
          <cell r="MS173" t="str">
            <v>нд</v>
          </cell>
          <cell r="MT173" t="str">
            <v>нд</v>
          </cell>
          <cell r="MU173" t="str">
            <v>нд</v>
          </cell>
          <cell r="MV173" t="str">
            <v>нд</v>
          </cell>
          <cell r="MW173" t="str">
            <v>нд</v>
          </cell>
          <cell r="MX173" t="str">
            <v>нд</v>
          </cell>
          <cell r="MY173" t="str">
            <v>нд</v>
          </cell>
          <cell r="MZ173" t="str">
            <v>нд</v>
          </cell>
          <cell r="NA173" t="str">
            <v>нд</v>
          </cell>
          <cell r="NB173" t="str">
            <v>нд</v>
          </cell>
          <cell r="NC173" t="str">
            <v>нд</v>
          </cell>
          <cell r="ND173" t="str">
            <v>нд</v>
          </cell>
          <cell r="NE173" t="str">
            <v>нд</v>
          </cell>
          <cell r="NF173" t="str">
            <v>нд</v>
          </cell>
          <cell r="NG173">
            <v>0</v>
          </cell>
          <cell r="NH173">
            <v>0</v>
          </cell>
          <cell r="NI173">
            <v>0</v>
          </cell>
          <cell r="NJ173">
            <v>0</v>
          </cell>
          <cell r="NK173">
            <v>0</v>
          </cell>
          <cell r="NL173">
            <v>0</v>
          </cell>
          <cell r="NM173">
            <v>0</v>
          </cell>
          <cell r="NN173">
            <v>0</v>
          </cell>
          <cell r="NO173">
            <v>0</v>
          </cell>
          <cell r="NP173">
            <v>0</v>
          </cell>
          <cell r="NQ173">
            <v>0</v>
          </cell>
          <cell r="NR173">
            <v>0</v>
          </cell>
          <cell r="NS173">
            <v>0</v>
          </cell>
          <cell r="NT173">
            <v>0</v>
          </cell>
          <cell r="NU173">
            <v>0</v>
          </cell>
          <cell r="NV173">
            <v>0</v>
          </cell>
          <cell r="NW173">
            <v>0</v>
          </cell>
          <cell r="NX173">
            <v>0</v>
          </cell>
          <cell r="NY173">
            <v>0</v>
          </cell>
          <cell r="NZ173">
            <v>0</v>
          </cell>
          <cell r="OA173">
            <v>0</v>
          </cell>
          <cell r="OB173">
            <v>0</v>
          </cell>
          <cell r="OC173">
            <v>0</v>
          </cell>
          <cell r="OD173">
            <v>0</v>
          </cell>
          <cell r="OE173">
            <v>0</v>
          </cell>
          <cell r="OF173">
            <v>0</v>
          </cell>
          <cell r="OG173">
            <v>0</v>
          </cell>
          <cell r="OH173">
            <v>0</v>
          </cell>
          <cell r="OI173">
            <v>0</v>
          </cell>
          <cell r="OJ173">
            <v>0</v>
          </cell>
          <cell r="OL173">
            <v>2020</v>
          </cell>
          <cell r="OM173">
            <v>2023</v>
          </cell>
          <cell r="ON173">
            <v>2021</v>
          </cell>
          <cell r="OO173">
            <v>2023</v>
          </cell>
          <cell r="OP173" t="str">
            <v>з</v>
          </cell>
          <cell r="OR173" t="str">
            <v>нд</v>
          </cell>
          <cell r="OT173">
            <v>49.895000000000003</v>
          </cell>
        </row>
        <row r="174">
          <cell r="A174" t="str">
            <v>G_Che2_16</v>
          </cell>
          <cell r="B174" t="str">
            <v>1.1.6</v>
          </cell>
          <cell r="C174" t="str">
            <v>Приобретение оборудования, требующего монтажа для обслуживания сетей, прочее оборудование</v>
          </cell>
          <cell r="D174" t="str">
            <v>G_Che2_16</v>
          </cell>
          <cell r="E174" t="str">
            <v>нд</v>
          </cell>
          <cell r="H174">
            <v>133.40219379600003</v>
          </cell>
          <cell r="J174">
            <v>216.974149944</v>
          </cell>
          <cell r="K174">
            <v>87.797684723999993</v>
          </cell>
          <cell r="L174">
            <v>129.17646522000001</v>
          </cell>
          <cell r="M174">
            <v>0</v>
          </cell>
          <cell r="N174">
            <v>0</v>
          </cell>
          <cell r="O174">
            <v>32.472743350000002</v>
          </cell>
          <cell r="P174">
            <v>0</v>
          </cell>
          <cell r="Q174">
            <v>96.703721869999995</v>
          </cell>
          <cell r="R174" t="str">
            <v>нд</v>
          </cell>
          <cell r="S174" t="str">
            <v>нд</v>
          </cell>
          <cell r="T174" t="str">
            <v>нд</v>
          </cell>
          <cell r="U174" t="str">
            <v>нд</v>
          </cell>
          <cell r="V174" t="str">
            <v>нд</v>
          </cell>
          <cell r="W174" t="str">
            <v>нд</v>
          </cell>
          <cell r="X174" t="str">
            <v>нд</v>
          </cell>
          <cell r="Y174" t="str">
            <v>нд</v>
          </cell>
          <cell r="Z174" t="str">
            <v>нд</v>
          </cell>
          <cell r="AA174" t="str">
            <v>нд</v>
          </cell>
          <cell r="AB174" t="str">
            <v>нд</v>
          </cell>
          <cell r="AC174" t="str">
            <v>нд</v>
          </cell>
          <cell r="AD174" t="str">
            <v>нд</v>
          </cell>
          <cell r="AE174" t="str">
            <v>нд</v>
          </cell>
          <cell r="AF174" t="str">
            <v>нд</v>
          </cell>
          <cell r="AG174" t="str">
            <v>нд</v>
          </cell>
          <cell r="AH174" t="str">
            <v>нд</v>
          </cell>
          <cell r="AI174" t="str">
            <v>нд</v>
          </cell>
          <cell r="AJ174" t="str">
            <v>нд</v>
          </cell>
          <cell r="AK174" t="str">
            <v>нд</v>
          </cell>
          <cell r="AL174" t="str">
            <v>нд</v>
          </cell>
          <cell r="AM174" t="str">
            <v>нд</v>
          </cell>
          <cell r="AN174" t="str">
            <v>нд</v>
          </cell>
          <cell r="AO174" t="str">
            <v>нд</v>
          </cell>
          <cell r="AP174" t="str">
            <v>нд</v>
          </cell>
          <cell r="AQ174" t="str">
            <v>нд</v>
          </cell>
          <cell r="AR174" t="str">
            <v>нд</v>
          </cell>
          <cell r="AS174" t="str">
            <v>нд</v>
          </cell>
          <cell r="AT174" t="str">
            <v>нд</v>
          </cell>
          <cell r="AU174" t="str">
            <v>нд</v>
          </cell>
          <cell r="AV174" t="str">
            <v>нд</v>
          </cell>
          <cell r="AW174" t="str">
            <v>нд</v>
          </cell>
          <cell r="AX174" t="str">
            <v>нд</v>
          </cell>
          <cell r="AY174" t="str">
            <v>нд</v>
          </cell>
          <cell r="AZ174" t="str">
            <v>нд</v>
          </cell>
          <cell r="BA174" t="str">
            <v>нд</v>
          </cell>
          <cell r="BB174">
            <v>1</v>
          </cell>
          <cell r="BC174">
            <v>2</v>
          </cell>
          <cell r="BD174">
            <v>3</v>
          </cell>
          <cell r="BE174" t="str">
            <v/>
          </cell>
          <cell r="BF174" t="str">
            <v>1 2 3</v>
          </cell>
          <cell r="BG174">
            <v>0</v>
          </cell>
          <cell r="BH174">
            <v>0</v>
          </cell>
          <cell r="BI174">
            <v>0</v>
          </cell>
          <cell r="BJ174">
            <v>0</v>
          </cell>
          <cell r="BK174">
            <v>0</v>
          </cell>
          <cell r="BL174">
            <v>0</v>
          </cell>
          <cell r="BM174">
            <v>0</v>
          </cell>
          <cell r="BN174">
            <v>0</v>
          </cell>
          <cell r="BO174">
            <v>0</v>
          </cell>
          <cell r="BP174">
            <v>0</v>
          </cell>
          <cell r="BQ174">
            <v>0</v>
          </cell>
          <cell r="BR174">
            <v>0</v>
          </cell>
          <cell r="BS174">
            <v>0</v>
          </cell>
          <cell r="BT174">
            <v>0</v>
          </cell>
          <cell r="BU174">
            <v>0</v>
          </cell>
          <cell r="BV174">
            <v>0</v>
          </cell>
          <cell r="BW174">
            <v>0</v>
          </cell>
          <cell r="BX174">
            <v>0</v>
          </cell>
          <cell r="BY174">
            <v>0</v>
          </cell>
          <cell r="BZ174">
            <v>0</v>
          </cell>
          <cell r="CA174">
            <v>0</v>
          </cell>
          <cell r="CB174">
            <v>0</v>
          </cell>
          <cell r="CC174">
            <v>0</v>
          </cell>
          <cell r="CD174">
            <v>0</v>
          </cell>
          <cell r="CE174">
            <v>0</v>
          </cell>
          <cell r="CF174">
            <v>0</v>
          </cell>
          <cell r="CG174">
            <v>0</v>
          </cell>
          <cell r="CH174">
            <v>0</v>
          </cell>
          <cell r="CI174">
            <v>0</v>
          </cell>
          <cell r="CJ174">
            <v>0</v>
          </cell>
          <cell r="CK174">
            <v>0</v>
          </cell>
          <cell r="CL174">
            <v>0</v>
          </cell>
          <cell r="CM174">
            <v>0</v>
          </cell>
          <cell r="CN174">
            <v>0</v>
          </cell>
          <cell r="CO174">
            <v>0</v>
          </cell>
          <cell r="CP174">
            <v>0</v>
          </cell>
          <cell r="CQ174">
            <v>1</v>
          </cell>
          <cell r="CR174">
            <v>2</v>
          </cell>
          <cell r="CS174">
            <v>3</v>
          </cell>
          <cell r="CT174" t="str">
            <v/>
          </cell>
          <cell r="CU174" t="str">
            <v>1 2 3</v>
          </cell>
          <cell r="CX174" t="str">
            <v>нд</v>
          </cell>
          <cell r="CY174" t="str">
            <v>нд</v>
          </cell>
          <cell r="CZ174" t="str">
            <v>нд</v>
          </cell>
          <cell r="DA174" t="str">
            <v>нд</v>
          </cell>
          <cell r="DB174" t="str">
            <v>нд</v>
          </cell>
          <cell r="DE174">
            <v>155.46635493000002</v>
          </cell>
          <cell r="DG174">
            <v>184.33323210000003</v>
          </cell>
          <cell r="DH174">
            <v>29.710931670000008</v>
          </cell>
          <cell r="DI174">
            <v>154.62230043000002</v>
          </cell>
          <cell r="DJ174">
            <v>0</v>
          </cell>
          <cell r="DK174">
            <v>0</v>
          </cell>
          <cell r="DL174">
            <v>154.62230043000002</v>
          </cell>
          <cell r="DM174">
            <v>0</v>
          </cell>
          <cell r="DN174" t="str">
            <v>нд</v>
          </cell>
          <cell r="DS174" t="str">
            <v>нд</v>
          </cell>
          <cell r="DT174" t="str">
            <v>нд</v>
          </cell>
          <cell r="DU174" t="str">
            <v>нд</v>
          </cell>
          <cell r="DV174" t="str">
            <v>нд</v>
          </cell>
          <cell r="DW174" t="str">
            <v>нд</v>
          </cell>
          <cell r="DX174" t="str">
            <v/>
          </cell>
          <cell r="DY174" t="str">
            <v/>
          </cell>
          <cell r="DZ174" t="str">
            <v/>
          </cell>
          <cell r="EA174" t="str">
            <v/>
          </cell>
          <cell r="EB174">
            <v>0</v>
          </cell>
          <cell r="EC174">
            <v>0.84405450000000004</v>
          </cell>
          <cell r="ED174">
            <v>0</v>
          </cell>
          <cell r="EE174">
            <v>0</v>
          </cell>
          <cell r="EF174">
            <v>0.84405450000000004</v>
          </cell>
          <cell r="EG174">
            <v>0</v>
          </cell>
          <cell r="EH174">
            <v>0</v>
          </cell>
          <cell r="EI174">
            <v>0</v>
          </cell>
          <cell r="EJ174">
            <v>0</v>
          </cell>
          <cell r="EK174">
            <v>0</v>
          </cell>
          <cell r="EL174">
            <v>0</v>
          </cell>
          <cell r="EM174">
            <v>0.84405450000000004</v>
          </cell>
          <cell r="EN174">
            <v>0</v>
          </cell>
          <cell r="EO174">
            <v>0</v>
          </cell>
          <cell r="EP174">
            <v>0.84405450000000004</v>
          </cell>
          <cell r="EQ174">
            <v>0</v>
          </cell>
          <cell r="ER174">
            <v>0</v>
          </cell>
          <cell r="ES174">
            <v>0</v>
          </cell>
          <cell r="ET174">
            <v>0</v>
          </cell>
          <cell r="EU174">
            <v>0</v>
          </cell>
          <cell r="EV174">
            <v>0</v>
          </cell>
          <cell r="EW174">
            <v>0</v>
          </cell>
          <cell r="EX174">
            <v>0</v>
          </cell>
          <cell r="EY174">
            <v>0</v>
          </cell>
          <cell r="EZ174">
            <v>0</v>
          </cell>
          <cell r="FA174">
            <v>0</v>
          </cell>
          <cell r="FB174">
            <v>0.84405450000000004</v>
          </cell>
          <cell r="FC174">
            <v>0</v>
          </cell>
          <cell r="FD174">
            <v>0</v>
          </cell>
          <cell r="FE174">
            <v>0.84405450000000004</v>
          </cell>
          <cell r="FF174">
            <v>0</v>
          </cell>
          <cell r="FG174">
            <v>1</v>
          </cell>
          <cell r="FH174">
            <v>2</v>
          </cell>
          <cell r="FI174">
            <v>3</v>
          </cell>
          <cell r="FJ174">
            <v>4</v>
          </cell>
          <cell r="FK174" t="str">
            <v>1 2 3 4</v>
          </cell>
          <cell r="FN174" t="str">
            <v>нд</v>
          </cell>
          <cell r="FO174" t="str">
            <v>нд</v>
          </cell>
          <cell r="FP174" t="str">
            <v>нд</v>
          </cell>
          <cell r="FQ174" t="str">
            <v>нд</v>
          </cell>
          <cell r="FR174" t="str">
            <v>нд</v>
          </cell>
          <cell r="FS174" t="str">
            <v>нд</v>
          </cell>
          <cell r="FT174" t="str">
            <v>нд</v>
          </cell>
          <cell r="FU174" t="str">
            <v>нд</v>
          </cell>
          <cell r="FV174" t="str">
            <v>нд</v>
          </cell>
          <cell r="FW174" t="str">
            <v>нд</v>
          </cell>
          <cell r="FX174" t="str">
            <v>нд</v>
          </cell>
          <cell r="FZ174">
            <v>17.966142290000001</v>
          </cell>
          <cell r="GA174">
            <v>0</v>
          </cell>
          <cell r="GB174">
            <v>0</v>
          </cell>
          <cell r="GC174">
            <v>0</v>
          </cell>
          <cell r="GD174">
            <v>0</v>
          </cell>
          <cell r="GE174">
            <v>0</v>
          </cell>
          <cell r="GF174">
            <v>0</v>
          </cell>
          <cell r="GG174">
            <v>0</v>
          </cell>
          <cell r="GH174">
            <v>86</v>
          </cell>
          <cell r="GI174">
            <v>0</v>
          </cell>
          <cell r="GJ174">
            <v>86</v>
          </cell>
          <cell r="GK174" t="str">
            <v>нд</v>
          </cell>
          <cell r="GL174" t="str">
            <v>нд</v>
          </cell>
          <cell r="GM174" t="str">
            <v>нд</v>
          </cell>
          <cell r="GN174" t="str">
            <v>нд</v>
          </cell>
          <cell r="GO174" t="str">
            <v>нд</v>
          </cell>
          <cell r="GP174" t="str">
            <v>нд</v>
          </cell>
          <cell r="GQ174" t="str">
            <v>нд</v>
          </cell>
          <cell r="GR174" t="str">
            <v>нд</v>
          </cell>
          <cell r="GS174" t="str">
            <v>нд</v>
          </cell>
          <cell r="GT174" t="str">
            <v>нд</v>
          </cell>
          <cell r="GU174" t="str">
            <v>нд</v>
          </cell>
          <cell r="GV174" t="str">
            <v>нд</v>
          </cell>
          <cell r="GW174" t="str">
            <v>нд</v>
          </cell>
          <cell r="GX174" t="str">
            <v>нд</v>
          </cell>
          <cell r="GY174" t="str">
            <v>нд</v>
          </cell>
          <cell r="GZ174" t="str">
            <v>нд</v>
          </cell>
          <cell r="HA174" t="str">
            <v>нд</v>
          </cell>
          <cell r="HB174" t="str">
            <v>нд</v>
          </cell>
          <cell r="HC174" t="str">
            <v>нд</v>
          </cell>
          <cell r="HD174" t="str">
            <v>нд</v>
          </cell>
          <cell r="HE174" t="str">
            <v>нд</v>
          </cell>
          <cell r="HF174" t="str">
            <v>нд</v>
          </cell>
          <cell r="HG174" t="str">
            <v>нд</v>
          </cell>
          <cell r="HH174" t="str">
            <v>нд</v>
          </cell>
          <cell r="HI174" t="str">
            <v>нд</v>
          </cell>
          <cell r="HJ174" t="str">
            <v>нд</v>
          </cell>
          <cell r="HK174" t="str">
            <v>нд</v>
          </cell>
          <cell r="HL174" t="str">
            <v>нд</v>
          </cell>
          <cell r="HM174" t="str">
            <v>нд</v>
          </cell>
          <cell r="HN174" t="str">
            <v>нд</v>
          </cell>
          <cell r="HO174" t="str">
            <v>нд</v>
          </cell>
          <cell r="HP174" t="str">
            <v>нд</v>
          </cell>
          <cell r="HQ174" t="str">
            <v>нд</v>
          </cell>
          <cell r="HR174" t="str">
            <v>нд</v>
          </cell>
          <cell r="HS174" t="str">
            <v>нд</v>
          </cell>
          <cell r="HT174" t="str">
            <v>нд</v>
          </cell>
          <cell r="HU174" t="str">
            <v>нд</v>
          </cell>
          <cell r="HV174" t="str">
            <v>нд</v>
          </cell>
          <cell r="HW174" t="str">
            <v>нд</v>
          </cell>
          <cell r="HX174" t="str">
            <v>нд</v>
          </cell>
          <cell r="HY174" t="str">
            <v>нд</v>
          </cell>
          <cell r="HZ174" t="str">
            <v>нд</v>
          </cell>
          <cell r="IA174" t="str">
            <v>нд</v>
          </cell>
          <cell r="IB174" t="str">
            <v>нд</v>
          </cell>
          <cell r="IC174" t="str">
            <v>нд</v>
          </cell>
          <cell r="ID174" t="str">
            <v>нд</v>
          </cell>
          <cell r="IE174" t="str">
            <v>нд</v>
          </cell>
          <cell r="IF174" t="str">
            <v>нд</v>
          </cell>
          <cell r="IG174" t="str">
            <v>нд</v>
          </cell>
          <cell r="IH174" t="str">
            <v>нд</v>
          </cell>
          <cell r="II174" t="str">
            <v>нд</v>
          </cell>
          <cell r="IJ174" t="str">
            <v>нд</v>
          </cell>
          <cell r="IK174" t="str">
            <v>нд</v>
          </cell>
          <cell r="IL174" t="str">
            <v>нд</v>
          </cell>
          <cell r="IM174" t="str">
            <v>нд</v>
          </cell>
          <cell r="IN174" t="str">
            <v>нд</v>
          </cell>
          <cell r="IO174" t="str">
            <v>нд</v>
          </cell>
          <cell r="IP174" t="str">
            <v>нд</v>
          </cell>
          <cell r="IQ174" t="str">
            <v>нд</v>
          </cell>
          <cell r="IR174" t="str">
            <v>нд</v>
          </cell>
          <cell r="IS174" t="str">
            <v>нд</v>
          </cell>
          <cell r="IT174" t="str">
            <v>нд</v>
          </cell>
          <cell r="IU174" t="str">
            <v>нд</v>
          </cell>
          <cell r="IV174" t="str">
            <v>нд</v>
          </cell>
          <cell r="IW174" t="str">
            <v>нд</v>
          </cell>
          <cell r="IX174" t="str">
            <v>нд</v>
          </cell>
          <cell r="IY174">
            <v>108.63333547000001</v>
          </cell>
          <cell r="IZ174">
            <v>0</v>
          </cell>
          <cell r="JA174">
            <v>0</v>
          </cell>
          <cell r="JB174">
            <v>0</v>
          </cell>
          <cell r="JC174">
            <v>0</v>
          </cell>
          <cell r="JD174">
            <v>0</v>
          </cell>
          <cell r="JE174">
            <v>0</v>
          </cell>
          <cell r="JF174">
            <v>0</v>
          </cell>
          <cell r="JG174">
            <v>250</v>
          </cell>
          <cell r="JH174">
            <v>0</v>
          </cell>
          <cell r="JI174">
            <v>250</v>
          </cell>
          <cell r="JJ174">
            <v>0</v>
          </cell>
          <cell r="JK174">
            <v>0</v>
          </cell>
          <cell r="JL174">
            <v>0</v>
          </cell>
          <cell r="JM174">
            <v>0</v>
          </cell>
          <cell r="JN174">
            <v>0</v>
          </cell>
          <cell r="JO174">
            <v>0</v>
          </cell>
          <cell r="JP174">
            <v>0</v>
          </cell>
          <cell r="JQ174">
            <v>0</v>
          </cell>
          <cell r="JR174">
            <v>0</v>
          </cell>
          <cell r="JS174">
            <v>0</v>
          </cell>
          <cell r="JT174">
            <v>0</v>
          </cell>
          <cell r="JU174">
            <v>108.63333547000001</v>
          </cell>
          <cell r="JV174">
            <v>0</v>
          </cell>
          <cell r="JW174">
            <v>0</v>
          </cell>
          <cell r="JX174">
            <v>0</v>
          </cell>
          <cell r="JY174">
            <v>0</v>
          </cell>
          <cell r="JZ174">
            <v>0</v>
          </cell>
          <cell r="KA174">
            <v>0</v>
          </cell>
          <cell r="KB174">
            <v>0</v>
          </cell>
          <cell r="KC174">
            <v>250</v>
          </cell>
          <cell r="KD174">
            <v>0</v>
          </cell>
          <cell r="KE174">
            <v>250</v>
          </cell>
          <cell r="KF174">
            <v>0</v>
          </cell>
          <cell r="KG174">
            <v>0</v>
          </cell>
          <cell r="KH174">
            <v>0</v>
          </cell>
          <cell r="KI174">
            <v>0</v>
          </cell>
          <cell r="KJ174">
            <v>0</v>
          </cell>
          <cell r="KK174">
            <v>0</v>
          </cell>
          <cell r="KL174">
            <v>0</v>
          </cell>
          <cell r="KM174">
            <v>0</v>
          </cell>
          <cell r="KN174">
            <v>0</v>
          </cell>
          <cell r="KO174">
            <v>0</v>
          </cell>
          <cell r="KP174">
            <v>0</v>
          </cell>
          <cell r="KQ174">
            <v>0</v>
          </cell>
          <cell r="KR174">
            <v>0</v>
          </cell>
          <cell r="KS174">
            <v>0</v>
          </cell>
          <cell r="KT174">
            <v>0</v>
          </cell>
          <cell r="KU174">
            <v>0</v>
          </cell>
          <cell r="KV174">
            <v>0</v>
          </cell>
          <cell r="KW174">
            <v>0</v>
          </cell>
          <cell r="KX174">
            <v>0</v>
          </cell>
          <cell r="KY174">
            <v>0</v>
          </cell>
          <cell r="KZ174">
            <v>0</v>
          </cell>
          <cell r="LA174">
            <v>0</v>
          </cell>
          <cell r="LB174">
            <v>108.63333547000001</v>
          </cell>
          <cell r="LC174">
            <v>0</v>
          </cell>
          <cell r="LD174">
            <v>0</v>
          </cell>
          <cell r="LE174">
            <v>0</v>
          </cell>
          <cell r="LF174">
            <v>0</v>
          </cell>
          <cell r="LG174">
            <v>0</v>
          </cell>
          <cell r="LH174">
            <v>0</v>
          </cell>
          <cell r="LI174">
            <v>0</v>
          </cell>
          <cell r="LJ174">
            <v>250</v>
          </cell>
          <cell r="LK174">
            <v>0</v>
          </cell>
          <cell r="LL174">
            <v>250</v>
          </cell>
          <cell r="LQ174" t="str">
            <v>нд</v>
          </cell>
          <cell r="LR174" t="str">
            <v>нд</v>
          </cell>
          <cell r="LS174" t="str">
            <v>нд</v>
          </cell>
          <cell r="LT174" t="str">
            <v>нд</v>
          </cell>
          <cell r="LU174" t="str">
            <v>нд</v>
          </cell>
          <cell r="LX174">
            <v>0</v>
          </cell>
          <cell r="LY174">
            <v>0</v>
          </cell>
          <cell r="LZ174">
            <v>0</v>
          </cell>
          <cell r="MA174">
            <v>0</v>
          </cell>
          <cell r="MB174">
            <v>0</v>
          </cell>
          <cell r="MC174" t="str">
            <v>нд</v>
          </cell>
          <cell r="MD174" t="str">
            <v>нд</v>
          </cell>
          <cell r="ME174" t="str">
            <v>нд</v>
          </cell>
          <cell r="MF174" t="str">
            <v>нд</v>
          </cell>
          <cell r="MG174" t="str">
            <v>нд</v>
          </cell>
          <cell r="MH174" t="str">
            <v>нд</v>
          </cell>
          <cell r="MI174" t="str">
            <v>нд</v>
          </cell>
          <cell r="MJ174" t="str">
            <v>нд</v>
          </cell>
          <cell r="MK174" t="str">
            <v>нд</v>
          </cell>
          <cell r="ML174" t="str">
            <v>нд</v>
          </cell>
          <cell r="MM174" t="str">
            <v>нд</v>
          </cell>
          <cell r="MN174" t="str">
            <v>нд</v>
          </cell>
          <cell r="MO174" t="str">
            <v>нд</v>
          </cell>
          <cell r="MP174" t="str">
            <v>нд</v>
          </cell>
          <cell r="MQ174" t="str">
            <v>нд</v>
          </cell>
          <cell r="MR174" t="str">
            <v>нд</v>
          </cell>
          <cell r="MS174" t="str">
            <v>нд</v>
          </cell>
          <cell r="MT174" t="str">
            <v>нд</v>
          </cell>
          <cell r="MU174" t="str">
            <v>нд</v>
          </cell>
          <cell r="MV174" t="str">
            <v>нд</v>
          </cell>
          <cell r="MW174" t="str">
            <v>нд</v>
          </cell>
          <cell r="MX174" t="str">
            <v>нд</v>
          </cell>
          <cell r="MY174" t="str">
            <v>нд</v>
          </cell>
          <cell r="MZ174" t="str">
            <v>нд</v>
          </cell>
          <cell r="NA174" t="str">
            <v>нд</v>
          </cell>
          <cell r="NB174" t="str">
            <v>нд</v>
          </cell>
          <cell r="NC174" t="str">
            <v>нд</v>
          </cell>
          <cell r="ND174" t="str">
            <v>нд</v>
          </cell>
          <cell r="NE174" t="str">
            <v>нд</v>
          </cell>
          <cell r="NF174" t="str">
            <v>нд</v>
          </cell>
          <cell r="NG174">
            <v>0</v>
          </cell>
          <cell r="NH174">
            <v>0</v>
          </cell>
          <cell r="NI174">
            <v>0</v>
          </cell>
          <cell r="NJ174">
            <v>0</v>
          </cell>
          <cell r="NK174">
            <v>0</v>
          </cell>
          <cell r="NL174">
            <v>0</v>
          </cell>
          <cell r="NM174">
            <v>0</v>
          </cell>
          <cell r="NN174">
            <v>0</v>
          </cell>
          <cell r="NO174">
            <v>0</v>
          </cell>
          <cell r="NP174">
            <v>0</v>
          </cell>
          <cell r="NQ174">
            <v>0</v>
          </cell>
          <cell r="NR174">
            <v>0</v>
          </cell>
          <cell r="NS174">
            <v>0</v>
          </cell>
          <cell r="NT174">
            <v>0</v>
          </cell>
          <cell r="NU174">
            <v>0</v>
          </cell>
          <cell r="NV174">
            <v>0</v>
          </cell>
          <cell r="NW174">
            <v>0</v>
          </cell>
          <cell r="NX174">
            <v>0</v>
          </cell>
          <cell r="NY174">
            <v>0</v>
          </cell>
          <cell r="NZ174">
            <v>0</v>
          </cell>
          <cell r="OA174">
            <v>0</v>
          </cell>
          <cell r="OB174">
            <v>0</v>
          </cell>
          <cell r="OC174">
            <v>0</v>
          </cell>
          <cell r="OD174">
            <v>0</v>
          </cell>
          <cell r="OE174">
            <v>0</v>
          </cell>
          <cell r="OF174">
            <v>0</v>
          </cell>
          <cell r="OG174">
            <v>0</v>
          </cell>
          <cell r="OH174">
            <v>0</v>
          </cell>
          <cell r="OI174">
            <v>0</v>
          </cell>
          <cell r="OJ174">
            <v>0</v>
          </cell>
          <cell r="OL174">
            <v>2014</v>
          </cell>
          <cell r="OM174">
            <v>2023</v>
          </cell>
          <cell r="ON174">
            <v>2023</v>
          </cell>
          <cell r="OO174">
            <v>2023</v>
          </cell>
          <cell r="OP174" t="str">
            <v>з</v>
          </cell>
          <cell r="OR174" t="str">
            <v>нд</v>
          </cell>
          <cell r="OT174">
            <v>221.19987852000003</v>
          </cell>
        </row>
        <row r="175">
          <cell r="A175" t="str">
            <v>Г</v>
          </cell>
          <cell r="B175" t="str">
            <v>1.2</v>
          </cell>
          <cell r="C175" t="str">
            <v>Инвестиционные проекты в сферах производства электрической энергии и теплоснабжения, всего, в том числе:</v>
          </cell>
          <cell r="D175" t="str">
            <v>Г</v>
          </cell>
          <cell r="E175">
            <v>0</v>
          </cell>
          <cell r="H175">
            <v>0</v>
          </cell>
          <cell r="J175">
            <v>2455.9926644699999</v>
          </cell>
          <cell r="K175">
            <v>0</v>
          </cell>
          <cell r="L175">
            <v>2455.9926644699999</v>
          </cell>
          <cell r="M175">
            <v>999.58759440000017</v>
          </cell>
          <cell r="N175">
            <v>0</v>
          </cell>
          <cell r="O175">
            <v>199.96046895000003</v>
          </cell>
          <cell r="P175">
            <v>69.464734550000003</v>
          </cell>
          <cell r="Q175">
            <v>1186.9798665699998</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cell r="AO175">
            <v>0</v>
          </cell>
          <cell r="AP175">
            <v>0</v>
          </cell>
          <cell r="AQ175">
            <v>0</v>
          </cell>
          <cell r="AR175">
            <v>0</v>
          </cell>
          <cell r="AS175">
            <v>0</v>
          </cell>
          <cell r="AT175">
            <v>0</v>
          </cell>
          <cell r="AU175">
            <v>0</v>
          </cell>
          <cell r="AV175">
            <v>0</v>
          </cell>
          <cell r="AW175">
            <v>0</v>
          </cell>
          <cell r="AX175">
            <v>0</v>
          </cell>
          <cell r="AY175">
            <v>0</v>
          </cell>
          <cell r="AZ175">
            <v>0</v>
          </cell>
          <cell r="BA175">
            <v>0</v>
          </cell>
          <cell r="BB175" t="str">
            <v/>
          </cell>
          <cell r="BC175" t="str">
            <v/>
          </cell>
          <cell r="BD175" t="str">
            <v/>
          </cell>
          <cell r="BE175" t="str">
            <v/>
          </cell>
          <cell r="BF175">
            <v>0</v>
          </cell>
          <cell r="BG175">
            <v>0</v>
          </cell>
          <cell r="BH175">
            <v>0</v>
          </cell>
          <cell r="BI175">
            <v>0</v>
          </cell>
          <cell r="BJ175">
            <v>0</v>
          </cell>
          <cell r="BK175">
            <v>0</v>
          </cell>
          <cell r="BL175">
            <v>0</v>
          </cell>
          <cell r="BM175">
            <v>0</v>
          </cell>
          <cell r="BN175">
            <v>0</v>
          </cell>
          <cell r="BO175">
            <v>0</v>
          </cell>
          <cell r="BP175">
            <v>0</v>
          </cell>
          <cell r="BQ175">
            <v>0</v>
          </cell>
          <cell r="BR175">
            <v>0</v>
          </cell>
          <cell r="BS175">
            <v>0</v>
          </cell>
          <cell r="BT175">
            <v>0</v>
          </cell>
          <cell r="BU175">
            <v>0</v>
          </cell>
          <cell r="BV175">
            <v>0</v>
          </cell>
          <cell r="BW175">
            <v>0</v>
          </cell>
          <cell r="BX175">
            <v>0</v>
          </cell>
          <cell r="BY175">
            <v>0</v>
          </cell>
          <cell r="BZ175">
            <v>0</v>
          </cell>
          <cell r="CA175">
            <v>0</v>
          </cell>
          <cell r="CB175">
            <v>0</v>
          </cell>
          <cell r="CC175">
            <v>0</v>
          </cell>
          <cell r="CD175">
            <v>0</v>
          </cell>
          <cell r="CE175">
            <v>0</v>
          </cell>
          <cell r="CF175">
            <v>0</v>
          </cell>
          <cell r="CG175">
            <v>0</v>
          </cell>
          <cell r="CH175">
            <v>0</v>
          </cell>
          <cell r="CI175">
            <v>0</v>
          </cell>
          <cell r="CJ175">
            <v>0</v>
          </cell>
          <cell r="CK175">
            <v>0</v>
          </cell>
          <cell r="CL175">
            <v>0</v>
          </cell>
          <cell r="CM175">
            <v>0</v>
          </cell>
          <cell r="CN175">
            <v>0</v>
          </cell>
          <cell r="CO175">
            <v>0</v>
          </cell>
          <cell r="CP175">
            <v>0</v>
          </cell>
          <cell r="CQ175" t="str">
            <v/>
          </cell>
          <cell r="CR175" t="str">
            <v/>
          </cell>
          <cell r="CS175" t="str">
            <v/>
          </cell>
          <cell r="CT175" t="str">
            <v/>
          </cell>
          <cell r="CU175">
            <v>0</v>
          </cell>
          <cell r="CX175">
            <v>11773.071493446381</v>
          </cell>
          <cell r="CY175">
            <v>2007.6103241393257</v>
          </cell>
          <cell r="CZ175">
            <v>3841.5348877713004</v>
          </cell>
          <cell r="DA175">
            <v>3963.2928893735866</v>
          </cell>
          <cell r="DB175">
            <v>1960.6333921621663</v>
          </cell>
          <cell r="DE175">
            <v>0</v>
          </cell>
          <cell r="DG175">
            <v>1858.2327315399998</v>
          </cell>
          <cell r="DH175">
            <v>0</v>
          </cell>
          <cell r="DI175">
            <v>1858.2327315399998</v>
          </cell>
          <cell r="DJ175">
            <v>591.40477412999996</v>
          </cell>
          <cell r="DK175">
            <v>443.57690142000001</v>
          </cell>
          <cell r="DL175">
            <v>711.97321601999988</v>
          </cell>
          <cell r="DM175">
            <v>111.27783997</v>
          </cell>
          <cell r="DN175">
            <v>7287.9116630170756</v>
          </cell>
          <cell r="DS175">
            <v>457.4</v>
          </cell>
          <cell r="DT175">
            <v>1398.5</v>
          </cell>
          <cell r="DU175">
            <v>1496.3844160049637</v>
          </cell>
          <cell r="DV175">
            <v>3935.6272470121125</v>
          </cell>
          <cell r="DW175">
            <v>1398.5</v>
          </cell>
          <cell r="DX175" t="str">
            <v/>
          </cell>
          <cell r="DY175" t="str">
            <v/>
          </cell>
          <cell r="DZ175" t="str">
            <v/>
          </cell>
          <cell r="EA175" t="str">
            <v/>
          </cell>
          <cell r="EB175">
            <v>0</v>
          </cell>
          <cell r="EC175">
            <v>381.27780788000001</v>
          </cell>
          <cell r="ED175">
            <v>195.56735697000005</v>
          </cell>
          <cell r="EE175">
            <v>22.006682420000001</v>
          </cell>
          <cell r="EF175">
            <v>155.14677308</v>
          </cell>
          <cell r="EG175">
            <v>8.5569954100000007</v>
          </cell>
          <cell r="EH175">
            <v>77.123455160000006</v>
          </cell>
          <cell r="EI175">
            <v>7.1553000000000005E-2</v>
          </cell>
          <cell r="EJ175">
            <v>1.69555777</v>
          </cell>
          <cell r="EK175">
            <v>71.096784159999999</v>
          </cell>
          <cell r="EL175">
            <v>4.2595602299999999</v>
          </cell>
          <cell r="EM175">
            <v>304.15435272000002</v>
          </cell>
          <cell r="EN175">
            <v>195.49580397000003</v>
          </cell>
          <cell r="EO175">
            <v>20.31112465</v>
          </cell>
          <cell r="EP175">
            <v>84.049988920000004</v>
          </cell>
          <cell r="EQ175">
            <v>4.2974351799999999</v>
          </cell>
          <cell r="ER175">
            <v>195.49580397000003</v>
          </cell>
          <cell r="ES175">
            <v>0</v>
          </cell>
          <cell r="ET175">
            <v>0</v>
          </cell>
          <cell r="EU175">
            <v>0</v>
          </cell>
          <cell r="EV175">
            <v>0</v>
          </cell>
          <cell r="EW175">
            <v>0</v>
          </cell>
          <cell r="EX175">
            <v>0</v>
          </cell>
          <cell r="EY175">
            <v>0</v>
          </cell>
          <cell r="EZ175">
            <v>0</v>
          </cell>
          <cell r="FA175">
            <v>0</v>
          </cell>
          <cell r="FB175">
            <v>304.15435272000002</v>
          </cell>
          <cell r="FC175">
            <v>195.49580397000003</v>
          </cell>
          <cell r="FD175">
            <v>20.31112465</v>
          </cell>
          <cell r="FE175">
            <v>84.049988920000004</v>
          </cell>
          <cell r="FF175">
            <v>4.2974351799999999</v>
          </cell>
          <cell r="FG175">
            <v>1</v>
          </cell>
          <cell r="FH175">
            <v>2</v>
          </cell>
          <cell r="FI175">
            <v>3</v>
          </cell>
          <cell r="FJ175">
            <v>4</v>
          </cell>
          <cell r="FK175" t="str">
            <v>1 2 3 4</v>
          </cell>
          <cell r="FN175">
            <v>11773.071493446381</v>
          </cell>
          <cell r="FO175">
            <v>0</v>
          </cell>
          <cell r="FP175">
            <v>291.60899999999998</v>
          </cell>
          <cell r="FQ175">
            <v>0</v>
          </cell>
          <cell r="FR175">
            <v>2020.682</v>
          </cell>
          <cell r="FS175">
            <v>1892.0920000000001</v>
          </cell>
          <cell r="FT175">
            <v>72.739999999999995</v>
          </cell>
          <cell r="FU175">
            <v>55.85</v>
          </cell>
          <cell r="FV175">
            <v>202321</v>
          </cell>
          <cell r="FW175">
            <v>0</v>
          </cell>
          <cell r="FX175">
            <v>202321</v>
          </cell>
          <cell r="FZ175">
            <v>1199.2375608699999</v>
          </cell>
          <cell r="GA175">
            <v>0</v>
          </cell>
          <cell r="GB175">
            <v>36.483000000000004</v>
          </cell>
          <cell r="GC175">
            <v>0</v>
          </cell>
          <cell r="GD175">
            <v>545.12599999999998</v>
          </cell>
          <cell r="GE175">
            <v>545.12599999999998</v>
          </cell>
          <cell r="GF175">
            <v>0</v>
          </cell>
          <cell r="GG175">
            <v>0</v>
          </cell>
          <cell r="GH175">
            <v>13857</v>
          </cell>
          <cell r="GI175">
            <v>0</v>
          </cell>
          <cell r="GJ175">
            <v>13857</v>
          </cell>
          <cell r="GK175">
            <v>8308.9885183167862</v>
          </cell>
          <cell r="GL175">
            <v>0</v>
          </cell>
          <cell r="GM175">
            <v>81.175999999999988</v>
          </cell>
          <cell r="GN175">
            <v>0</v>
          </cell>
          <cell r="GO175">
            <v>1379.5060000000001</v>
          </cell>
          <cell r="GP175">
            <v>0</v>
          </cell>
          <cell r="GQ175">
            <v>0</v>
          </cell>
          <cell r="GR175">
            <v>0</v>
          </cell>
          <cell r="GS175">
            <v>164119</v>
          </cell>
          <cell r="GT175">
            <v>0</v>
          </cell>
          <cell r="GU175">
            <v>164119</v>
          </cell>
          <cell r="GV175">
            <v>0</v>
          </cell>
          <cell r="GW175">
            <v>0</v>
          </cell>
          <cell r="GX175">
            <v>0</v>
          </cell>
          <cell r="GY175">
            <v>0</v>
          </cell>
          <cell r="GZ175">
            <v>0</v>
          </cell>
          <cell r="HA175">
            <v>0</v>
          </cell>
          <cell r="HB175">
            <v>0</v>
          </cell>
          <cell r="HC175">
            <v>0</v>
          </cell>
          <cell r="HD175">
            <v>0</v>
          </cell>
          <cell r="HE175">
            <v>0</v>
          </cell>
          <cell r="HF175">
            <v>0</v>
          </cell>
          <cell r="HG175">
            <v>0</v>
          </cell>
          <cell r="HH175">
            <v>0</v>
          </cell>
          <cell r="HI175">
            <v>0</v>
          </cell>
          <cell r="HJ175">
            <v>0</v>
          </cell>
          <cell r="HK175">
            <v>0</v>
          </cell>
          <cell r="HL175">
            <v>0</v>
          </cell>
          <cell r="HM175">
            <v>0</v>
          </cell>
          <cell r="HN175">
            <v>0</v>
          </cell>
          <cell r="HO175">
            <v>0</v>
          </cell>
          <cell r="HP175">
            <v>0</v>
          </cell>
          <cell r="HQ175">
            <v>0</v>
          </cell>
          <cell r="HR175">
            <v>0</v>
          </cell>
          <cell r="HS175">
            <v>0</v>
          </cell>
          <cell r="HT175">
            <v>0</v>
          </cell>
          <cell r="HU175">
            <v>0</v>
          </cell>
          <cell r="HV175">
            <v>0</v>
          </cell>
          <cell r="HW175">
            <v>0</v>
          </cell>
          <cell r="HX175">
            <v>0</v>
          </cell>
          <cell r="HY175">
            <v>0</v>
          </cell>
          <cell r="HZ175">
            <v>0</v>
          </cell>
          <cell r="IA175">
            <v>0</v>
          </cell>
          <cell r="IB175">
            <v>0</v>
          </cell>
          <cell r="IC175">
            <v>8308.9885183167862</v>
          </cell>
          <cell r="ID175">
            <v>0</v>
          </cell>
          <cell r="IE175">
            <v>81.175999999999988</v>
          </cell>
          <cell r="IF175">
            <v>0</v>
          </cell>
          <cell r="IG175">
            <v>1379.5060000000001</v>
          </cell>
          <cell r="IH175">
            <v>0</v>
          </cell>
          <cell r="II175">
            <v>0</v>
          </cell>
          <cell r="IJ175">
            <v>0</v>
          </cell>
          <cell r="IK175">
            <v>164119</v>
          </cell>
          <cell r="IL175">
            <v>0</v>
          </cell>
          <cell r="IM175">
            <v>164119</v>
          </cell>
          <cell r="IN175">
            <v>0</v>
          </cell>
          <cell r="IO175">
            <v>0</v>
          </cell>
          <cell r="IP175">
            <v>0</v>
          </cell>
          <cell r="IQ175">
            <v>0</v>
          </cell>
          <cell r="IR175">
            <v>0</v>
          </cell>
          <cell r="IS175">
            <v>0</v>
          </cell>
          <cell r="IT175">
            <v>0</v>
          </cell>
          <cell r="IU175">
            <v>0</v>
          </cell>
          <cell r="IV175">
            <v>0</v>
          </cell>
          <cell r="IW175">
            <v>0</v>
          </cell>
          <cell r="IX175">
            <v>0</v>
          </cell>
          <cell r="IY175">
            <v>121.90338826000001</v>
          </cell>
          <cell r="IZ175">
            <v>0</v>
          </cell>
          <cell r="JA175">
            <v>0</v>
          </cell>
          <cell r="JB175">
            <v>0</v>
          </cell>
          <cell r="JC175">
            <v>0</v>
          </cell>
          <cell r="JD175">
            <v>0</v>
          </cell>
          <cell r="JE175">
            <v>0</v>
          </cell>
          <cell r="JF175">
            <v>0</v>
          </cell>
          <cell r="JG175">
            <v>273</v>
          </cell>
          <cell r="JH175">
            <v>0</v>
          </cell>
          <cell r="JI175">
            <v>273</v>
          </cell>
          <cell r="JJ175">
            <v>6.3401916800000002</v>
          </cell>
          <cell r="JK175">
            <v>0</v>
          </cell>
          <cell r="JL175">
            <v>0</v>
          </cell>
          <cell r="JM175">
            <v>0</v>
          </cell>
          <cell r="JN175">
            <v>0</v>
          </cell>
          <cell r="JO175">
            <v>0</v>
          </cell>
          <cell r="JP175">
            <v>0</v>
          </cell>
          <cell r="JQ175">
            <v>0</v>
          </cell>
          <cell r="JR175">
            <v>22</v>
          </cell>
          <cell r="JS175">
            <v>0</v>
          </cell>
          <cell r="JT175">
            <v>22</v>
          </cell>
          <cell r="JU175">
            <v>115.56319658000001</v>
          </cell>
          <cell r="JV175">
            <v>0</v>
          </cell>
          <cell r="JW175">
            <v>0</v>
          </cell>
          <cell r="JX175">
            <v>0</v>
          </cell>
          <cell r="JY175">
            <v>0</v>
          </cell>
          <cell r="JZ175">
            <v>0</v>
          </cell>
          <cell r="KA175">
            <v>0</v>
          </cell>
          <cell r="KB175">
            <v>0</v>
          </cell>
          <cell r="KC175">
            <v>251</v>
          </cell>
          <cell r="KD175">
            <v>0</v>
          </cell>
          <cell r="KE175">
            <v>251</v>
          </cell>
          <cell r="KF175">
            <v>0</v>
          </cell>
          <cell r="KG175">
            <v>0</v>
          </cell>
          <cell r="KH175">
            <v>0</v>
          </cell>
          <cell r="KI175">
            <v>0</v>
          </cell>
          <cell r="KJ175">
            <v>0</v>
          </cell>
          <cell r="KK175">
            <v>0</v>
          </cell>
          <cell r="KL175">
            <v>0</v>
          </cell>
          <cell r="KM175">
            <v>0</v>
          </cell>
          <cell r="KN175">
            <v>0</v>
          </cell>
          <cell r="KO175">
            <v>0</v>
          </cell>
          <cell r="KP175">
            <v>0</v>
          </cell>
          <cell r="KQ175">
            <v>0</v>
          </cell>
          <cell r="KR175">
            <v>0</v>
          </cell>
          <cell r="KS175">
            <v>0</v>
          </cell>
          <cell r="KT175">
            <v>0</v>
          </cell>
          <cell r="KU175">
            <v>0</v>
          </cell>
          <cell r="KV175">
            <v>0</v>
          </cell>
          <cell r="KW175">
            <v>0</v>
          </cell>
          <cell r="KX175">
            <v>0</v>
          </cell>
          <cell r="KY175">
            <v>0</v>
          </cell>
          <cell r="KZ175">
            <v>0</v>
          </cell>
          <cell r="LA175">
            <v>0</v>
          </cell>
          <cell r="LB175">
            <v>115.56319658000001</v>
          </cell>
          <cell r="LC175">
            <v>0</v>
          </cell>
          <cell r="LD175">
            <v>0</v>
          </cell>
          <cell r="LE175">
            <v>0</v>
          </cell>
          <cell r="LF175">
            <v>0</v>
          </cell>
          <cell r="LG175">
            <v>0</v>
          </cell>
          <cell r="LH175">
            <v>0</v>
          </cell>
          <cell r="LI175">
            <v>0</v>
          </cell>
          <cell r="LJ175">
            <v>251</v>
          </cell>
          <cell r="LK175">
            <v>0</v>
          </cell>
          <cell r="LL175">
            <v>251</v>
          </cell>
          <cell r="LQ175">
            <v>0</v>
          </cell>
          <cell r="LR175">
            <v>0</v>
          </cell>
          <cell r="LS175">
            <v>0</v>
          </cell>
          <cell r="LT175">
            <v>0</v>
          </cell>
          <cell r="LU175">
            <v>0</v>
          </cell>
          <cell r="LX175">
            <v>0</v>
          </cell>
          <cell r="LY175">
            <v>0</v>
          </cell>
          <cell r="LZ175">
            <v>0</v>
          </cell>
          <cell r="MA175">
            <v>0</v>
          </cell>
          <cell r="MB175">
            <v>0</v>
          </cell>
          <cell r="MC175">
            <v>0</v>
          </cell>
          <cell r="MD175">
            <v>0</v>
          </cell>
          <cell r="ME175">
            <v>0</v>
          </cell>
          <cell r="MF175">
            <v>0</v>
          </cell>
          <cell r="MG175">
            <v>0</v>
          </cell>
          <cell r="MH175">
            <v>0</v>
          </cell>
          <cell r="MI175">
            <v>0</v>
          </cell>
          <cell r="MJ175">
            <v>0</v>
          </cell>
          <cell r="MK175">
            <v>0</v>
          </cell>
          <cell r="ML175">
            <v>0</v>
          </cell>
          <cell r="MM175">
            <v>0</v>
          </cell>
          <cell r="MN175">
            <v>0</v>
          </cell>
          <cell r="MO175">
            <v>0</v>
          </cell>
          <cell r="MP175">
            <v>0</v>
          </cell>
          <cell r="MQ175">
            <v>0</v>
          </cell>
          <cell r="MR175">
            <v>0</v>
          </cell>
          <cell r="MS175">
            <v>0</v>
          </cell>
          <cell r="MT175">
            <v>0</v>
          </cell>
          <cell r="MU175">
            <v>0</v>
          </cell>
          <cell r="MV175">
            <v>0</v>
          </cell>
          <cell r="MW175">
            <v>0</v>
          </cell>
          <cell r="MX175">
            <v>0</v>
          </cell>
          <cell r="MY175">
            <v>0</v>
          </cell>
          <cell r="MZ175">
            <v>0</v>
          </cell>
          <cell r="NA175">
            <v>0</v>
          </cell>
          <cell r="NB175">
            <v>0</v>
          </cell>
          <cell r="NC175">
            <v>0</v>
          </cell>
          <cell r="ND175">
            <v>0</v>
          </cell>
          <cell r="NE175">
            <v>0</v>
          </cell>
          <cell r="NF175">
            <v>0</v>
          </cell>
          <cell r="NG175">
            <v>0</v>
          </cell>
          <cell r="NH175">
            <v>0</v>
          </cell>
          <cell r="NI175">
            <v>0</v>
          </cell>
          <cell r="NJ175">
            <v>0</v>
          </cell>
          <cell r="NK175">
            <v>0</v>
          </cell>
          <cell r="NL175">
            <v>0</v>
          </cell>
          <cell r="NM175">
            <v>0</v>
          </cell>
          <cell r="NN175">
            <v>0</v>
          </cell>
          <cell r="NO175">
            <v>0</v>
          </cell>
          <cell r="NP175">
            <v>0</v>
          </cell>
          <cell r="NQ175">
            <v>0</v>
          </cell>
          <cell r="NR175">
            <v>0</v>
          </cell>
          <cell r="NS175">
            <v>0</v>
          </cell>
          <cell r="NT175">
            <v>0</v>
          </cell>
          <cell r="NU175">
            <v>0</v>
          </cell>
          <cell r="NV175">
            <v>0</v>
          </cell>
          <cell r="NW175">
            <v>0</v>
          </cell>
          <cell r="NX175">
            <v>0</v>
          </cell>
          <cell r="NY175">
            <v>0</v>
          </cell>
          <cell r="NZ175">
            <v>0</v>
          </cell>
          <cell r="OA175">
            <v>0</v>
          </cell>
          <cell r="OB175">
            <v>0</v>
          </cell>
          <cell r="OC175">
            <v>0</v>
          </cell>
          <cell r="OD175">
            <v>0</v>
          </cell>
          <cell r="OE175">
            <v>0</v>
          </cell>
          <cell r="OF175">
            <v>0</v>
          </cell>
          <cell r="OG175">
            <v>0</v>
          </cell>
          <cell r="OH175">
            <v>0</v>
          </cell>
          <cell r="OI175">
            <v>0</v>
          </cell>
          <cell r="OJ175">
            <v>0</v>
          </cell>
          <cell r="OL175" t="str">
            <v>нд</v>
          </cell>
          <cell r="OM175" t="str">
            <v>нд</v>
          </cell>
          <cell r="ON175" t="str">
            <v>нд</v>
          </cell>
          <cell r="OO175" t="str">
            <v>нд</v>
          </cell>
          <cell r="OP175" t="str">
            <v>нд</v>
          </cell>
          <cell r="OR175" t="str">
            <v>нд</v>
          </cell>
          <cell r="OT175">
            <v>15637.185665075769</v>
          </cell>
        </row>
        <row r="176">
          <cell r="A176" t="str">
            <v>Г</v>
          </cell>
          <cell r="B176" t="str">
            <v>1.2.1</v>
          </cell>
          <cell r="C176" t="str">
            <v>Технологическое присоединение (подключение), всего, в том числе:</v>
          </cell>
          <cell r="D176" t="str">
            <v>Г</v>
          </cell>
          <cell r="E176">
            <v>0</v>
          </cell>
          <cell r="H176">
            <v>0</v>
          </cell>
          <cell r="J176">
            <v>2455.9926644699999</v>
          </cell>
          <cell r="K176">
            <v>0</v>
          </cell>
          <cell r="L176">
            <v>2455.9926644699999</v>
          </cell>
          <cell r="M176">
            <v>999.58759440000017</v>
          </cell>
          <cell r="N176">
            <v>0</v>
          </cell>
          <cell r="O176">
            <v>199.96046895000003</v>
          </cell>
          <cell r="P176">
            <v>69.464734550000003</v>
          </cell>
          <cell r="Q176">
            <v>1186.9798665699998</v>
          </cell>
          <cell r="R176">
            <v>0</v>
          </cell>
          <cell r="S176">
            <v>0</v>
          </cell>
          <cell r="T176">
            <v>0</v>
          </cell>
          <cell r="U176">
            <v>0</v>
          </cell>
          <cell r="V176">
            <v>0</v>
          </cell>
          <cell r="W176">
            <v>0</v>
          </cell>
          <cell r="X176">
            <v>0</v>
          </cell>
          <cell r="Y176">
            <v>0</v>
          </cell>
          <cell r="Z176">
            <v>0</v>
          </cell>
          <cell r="AA176">
            <v>0</v>
          </cell>
          <cell r="AB176">
            <v>0</v>
          </cell>
          <cell r="AC176">
            <v>0</v>
          </cell>
          <cell r="AD176">
            <v>0</v>
          </cell>
          <cell r="AE176">
            <v>0</v>
          </cell>
          <cell r="AF176">
            <v>0</v>
          </cell>
          <cell r="AG176">
            <v>0</v>
          </cell>
          <cell r="AH176">
            <v>0</v>
          </cell>
          <cell r="AI176">
            <v>0</v>
          </cell>
          <cell r="AJ176">
            <v>0</v>
          </cell>
          <cell r="AK176">
            <v>0</v>
          </cell>
          <cell r="AL176">
            <v>0</v>
          </cell>
          <cell r="AM176">
            <v>0</v>
          </cell>
          <cell r="AN176">
            <v>0</v>
          </cell>
          <cell r="AO176">
            <v>0</v>
          </cell>
          <cell r="AP176">
            <v>0</v>
          </cell>
          <cell r="AQ176">
            <v>0</v>
          </cell>
          <cell r="AR176">
            <v>0</v>
          </cell>
          <cell r="AS176">
            <v>0</v>
          </cell>
          <cell r="AT176">
            <v>0</v>
          </cell>
          <cell r="AU176">
            <v>0</v>
          </cell>
          <cell r="AV176">
            <v>0</v>
          </cell>
          <cell r="AW176">
            <v>0</v>
          </cell>
          <cell r="AX176">
            <v>0</v>
          </cell>
          <cell r="AY176">
            <v>0</v>
          </cell>
          <cell r="AZ176">
            <v>0</v>
          </cell>
          <cell r="BA176">
            <v>0</v>
          </cell>
          <cell r="BB176" t="str">
            <v/>
          </cell>
          <cell r="BC176" t="str">
            <v/>
          </cell>
          <cell r="BD176" t="str">
            <v/>
          </cell>
          <cell r="BE176" t="str">
            <v/>
          </cell>
          <cell r="BF176">
            <v>0</v>
          </cell>
          <cell r="BG176">
            <v>0</v>
          </cell>
          <cell r="BH176">
            <v>0</v>
          </cell>
          <cell r="BI176">
            <v>0</v>
          </cell>
          <cell r="BJ176">
            <v>0</v>
          </cell>
          <cell r="BK176">
            <v>0</v>
          </cell>
          <cell r="BL176">
            <v>0</v>
          </cell>
          <cell r="BM176">
            <v>0</v>
          </cell>
          <cell r="BN176">
            <v>0</v>
          </cell>
          <cell r="BO176">
            <v>0</v>
          </cell>
          <cell r="BP176">
            <v>0</v>
          </cell>
          <cell r="BQ176">
            <v>0</v>
          </cell>
          <cell r="BR176">
            <v>0</v>
          </cell>
          <cell r="BS176">
            <v>0</v>
          </cell>
          <cell r="BT176">
            <v>0</v>
          </cell>
          <cell r="BU176">
            <v>0</v>
          </cell>
          <cell r="BV176">
            <v>0</v>
          </cell>
          <cell r="BW176">
            <v>0</v>
          </cell>
          <cell r="BX176">
            <v>0</v>
          </cell>
          <cell r="BY176">
            <v>0</v>
          </cell>
          <cell r="BZ176">
            <v>0</v>
          </cell>
          <cell r="CA176">
            <v>0</v>
          </cell>
          <cell r="CB176">
            <v>0</v>
          </cell>
          <cell r="CC176">
            <v>0</v>
          </cell>
          <cell r="CD176">
            <v>0</v>
          </cell>
          <cell r="CE176">
            <v>0</v>
          </cell>
          <cell r="CF176">
            <v>0</v>
          </cell>
          <cell r="CG176">
            <v>0</v>
          </cell>
          <cell r="CH176">
            <v>0</v>
          </cell>
          <cell r="CI176">
            <v>0</v>
          </cell>
          <cell r="CJ176">
            <v>0</v>
          </cell>
          <cell r="CK176">
            <v>0</v>
          </cell>
          <cell r="CL176">
            <v>0</v>
          </cell>
          <cell r="CM176">
            <v>0</v>
          </cell>
          <cell r="CN176">
            <v>0</v>
          </cell>
          <cell r="CO176">
            <v>0</v>
          </cell>
          <cell r="CP176">
            <v>0</v>
          </cell>
          <cell r="CQ176" t="str">
            <v/>
          </cell>
          <cell r="CR176" t="str">
            <v/>
          </cell>
          <cell r="CS176" t="str">
            <v/>
          </cell>
          <cell r="CT176" t="str">
            <v/>
          </cell>
          <cell r="CU176">
            <v>0</v>
          </cell>
          <cell r="CX176">
            <v>11773.071493446381</v>
          </cell>
          <cell r="CY176">
            <v>2007.6103241393257</v>
          </cell>
          <cell r="CZ176">
            <v>3841.5348877713004</v>
          </cell>
          <cell r="DA176">
            <v>3963.2928893735866</v>
          </cell>
          <cell r="DB176">
            <v>1960.6333921621663</v>
          </cell>
          <cell r="DE176">
            <v>0</v>
          </cell>
          <cell r="DG176">
            <v>1858.2327315399998</v>
          </cell>
          <cell r="DH176">
            <v>0</v>
          </cell>
          <cell r="DI176">
            <v>1858.2327315399998</v>
          </cell>
          <cell r="DJ176">
            <v>591.40477412999996</v>
          </cell>
          <cell r="DK176">
            <v>443.57690142000001</v>
          </cell>
          <cell r="DL176">
            <v>711.97321601999988</v>
          </cell>
          <cell r="DM176">
            <v>111.27783997</v>
          </cell>
          <cell r="DN176">
            <v>7287.9116630170756</v>
          </cell>
          <cell r="DS176">
            <v>457.4</v>
          </cell>
          <cell r="DT176">
            <v>1398.5</v>
          </cell>
          <cell r="DU176">
            <v>1496.3844160049637</v>
          </cell>
          <cell r="DV176">
            <v>3935.6272470121125</v>
          </cell>
          <cell r="DW176">
            <v>1398.5</v>
          </cell>
          <cell r="DX176" t="str">
            <v/>
          </cell>
          <cell r="DY176" t="str">
            <v/>
          </cell>
          <cell r="DZ176" t="str">
            <v/>
          </cell>
          <cell r="EA176" t="str">
            <v/>
          </cell>
          <cell r="EB176">
            <v>0</v>
          </cell>
          <cell r="EC176">
            <v>381.27780788000001</v>
          </cell>
          <cell r="ED176">
            <v>195.56735697000005</v>
          </cell>
          <cell r="EE176">
            <v>22.006682420000001</v>
          </cell>
          <cell r="EF176">
            <v>155.14677308</v>
          </cell>
          <cell r="EG176">
            <v>8.5569954100000007</v>
          </cell>
          <cell r="EH176">
            <v>77.123455160000006</v>
          </cell>
          <cell r="EI176">
            <v>7.1553000000000005E-2</v>
          </cell>
          <cell r="EJ176">
            <v>1.69555777</v>
          </cell>
          <cell r="EK176">
            <v>71.096784159999999</v>
          </cell>
          <cell r="EL176">
            <v>4.2595602299999999</v>
          </cell>
          <cell r="EM176">
            <v>304.15435272000002</v>
          </cell>
          <cell r="EN176">
            <v>195.49580397000003</v>
          </cell>
          <cell r="EO176">
            <v>20.31112465</v>
          </cell>
          <cell r="EP176">
            <v>84.049988920000004</v>
          </cell>
          <cell r="EQ176">
            <v>4.2974351799999999</v>
          </cell>
          <cell r="ER176">
            <v>195.49580397000003</v>
          </cell>
          <cell r="ES176">
            <v>0</v>
          </cell>
          <cell r="ET176">
            <v>0</v>
          </cell>
          <cell r="EU176">
            <v>0</v>
          </cell>
          <cell r="EV176">
            <v>0</v>
          </cell>
          <cell r="EW176">
            <v>0</v>
          </cell>
          <cell r="EX176">
            <v>0</v>
          </cell>
          <cell r="EY176">
            <v>0</v>
          </cell>
          <cell r="EZ176">
            <v>0</v>
          </cell>
          <cell r="FA176">
            <v>0</v>
          </cell>
          <cell r="FB176">
            <v>304.15435272000002</v>
          </cell>
          <cell r="FC176">
            <v>195.49580397000003</v>
          </cell>
          <cell r="FD176">
            <v>20.31112465</v>
          </cell>
          <cell r="FE176">
            <v>84.049988920000004</v>
          </cell>
          <cell r="FF176">
            <v>4.2974351799999999</v>
          </cell>
          <cell r="FG176">
            <v>1</v>
          </cell>
          <cell r="FH176">
            <v>2</v>
          </cell>
          <cell r="FI176">
            <v>3</v>
          </cell>
          <cell r="FJ176">
            <v>4</v>
          </cell>
          <cell r="FK176" t="str">
            <v>1 2 3 4</v>
          </cell>
          <cell r="FN176">
            <v>11773.071493446381</v>
          </cell>
          <cell r="FO176">
            <v>0</v>
          </cell>
          <cell r="FP176">
            <v>291.60899999999998</v>
          </cell>
          <cell r="FQ176">
            <v>0</v>
          </cell>
          <cell r="FR176">
            <v>2020.682</v>
          </cell>
          <cell r="FS176">
            <v>1892.0920000000001</v>
          </cell>
          <cell r="FT176">
            <v>72.739999999999995</v>
          </cell>
          <cell r="FU176">
            <v>55.85</v>
          </cell>
          <cell r="FV176">
            <v>202321</v>
          </cell>
          <cell r="FW176">
            <v>0</v>
          </cell>
          <cell r="FX176">
            <v>202321</v>
          </cell>
          <cell r="FZ176">
            <v>1199.2375608699999</v>
          </cell>
          <cell r="GA176">
            <v>0</v>
          </cell>
          <cell r="GB176">
            <v>36.483000000000004</v>
          </cell>
          <cell r="GC176">
            <v>0</v>
          </cell>
          <cell r="GD176">
            <v>545.12599999999998</v>
          </cell>
          <cell r="GE176">
            <v>545.12599999999998</v>
          </cell>
          <cell r="GF176">
            <v>0</v>
          </cell>
          <cell r="GG176">
            <v>0</v>
          </cell>
          <cell r="GH176">
            <v>13857</v>
          </cell>
          <cell r="GI176">
            <v>0</v>
          </cell>
          <cell r="GJ176">
            <v>13857</v>
          </cell>
          <cell r="GK176">
            <v>8308.9885183167862</v>
          </cell>
          <cell r="GL176">
            <v>0</v>
          </cell>
          <cell r="GM176">
            <v>81.175999999999988</v>
          </cell>
          <cell r="GN176">
            <v>0</v>
          </cell>
          <cell r="GO176">
            <v>1379.5060000000001</v>
          </cell>
          <cell r="GP176">
            <v>0</v>
          </cell>
          <cell r="GQ176">
            <v>0</v>
          </cell>
          <cell r="GR176">
            <v>0</v>
          </cell>
          <cell r="GS176">
            <v>164119</v>
          </cell>
          <cell r="GT176">
            <v>0</v>
          </cell>
          <cell r="GU176">
            <v>164119</v>
          </cell>
          <cell r="GV176">
            <v>0</v>
          </cell>
          <cell r="GW176">
            <v>0</v>
          </cell>
          <cell r="GX176">
            <v>0</v>
          </cell>
          <cell r="GY176">
            <v>0</v>
          </cell>
          <cell r="GZ176">
            <v>0</v>
          </cell>
          <cell r="HA176">
            <v>0</v>
          </cell>
          <cell r="HB176">
            <v>0</v>
          </cell>
          <cell r="HC176">
            <v>0</v>
          </cell>
          <cell r="HD176">
            <v>0</v>
          </cell>
          <cell r="HE176">
            <v>0</v>
          </cell>
          <cell r="HF176">
            <v>0</v>
          </cell>
          <cell r="HG176">
            <v>0</v>
          </cell>
          <cell r="HH176">
            <v>0</v>
          </cell>
          <cell r="HI176">
            <v>0</v>
          </cell>
          <cell r="HJ176">
            <v>0</v>
          </cell>
          <cell r="HK176">
            <v>0</v>
          </cell>
          <cell r="HL176">
            <v>0</v>
          </cell>
          <cell r="HM176">
            <v>0</v>
          </cell>
          <cell r="HN176">
            <v>0</v>
          </cell>
          <cell r="HO176">
            <v>0</v>
          </cell>
          <cell r="HP176">
            <v>0</v>
          </cell>
          <cell r="HQ176">
            <v>0</v>
          </cell>
          <cell r="HR176">
            <v>0</v>
          </cell>
          <cell r="HS176">
            <v>0</v>
          </cell>
          <cell r="HT176">
            <v>0</v>
          </cell>
          <cell r="HU176">
            <v>0</v>
          </cell>
          <cell r="HV176">
            <v>0</v>
          </cell>
          <cell r="HW176">
            <v>0</v>
          </cell>
          <cell r="HX176">
            <v>0</v>
          </cell>
          <cell r="HY176">
            <v>0</v>
          </cell>
          <cell r="HZ176">
            <v>0</v>
          </cell>
          <cell r="IA176">
            <v>0</v>
          </cell>
          <cell r="IB176">
            <v>0</v>
          </cell>
          <cell r="IC176">
            <v>8308.9885183167862</v>
          </cell>
          <cell r="ID176">
            <v>0</v>
          </cell>
          <cell r="IE176">
            <v>81.175999999999988</v>
          </cell>
          <cell r="IF176">
            <v>0</v>
          </cell>
          <cell r="IG176">
            <v>1379.5060000000001</v>
          </cell>
          <cell r="IH176">
            <v>0</v>
          </cell>
          <cell r="II176">
            <v>0</v>
          </cell>
          <cell r="IJ176">
            <v>0</v>
          </cell>
          <cell r="IK176">
            <v>164119</v>
          </cell>
          <cell r="IL176">
            <v>0</v>
          </cell>
          <cell r="IM176">
            <v>164119</v>
          </cell>
          <cell r="IN176">
            <v>0</v>
          </cell>
          <cell r="IO176">
            <v>0</v>
          </cell>
          <cell r="IP176">
            <v>0</v>
          </cell>
          <cell r="IQ176">
            <v>0</v>
          </cell>
          <cell r="IR176">
            <v>0</v>
          </cell>
          <cell r="IS176">
            <v>0</v>
          </cell>
          <cell r="IT176">
            <v>0</v>
          </cell>
          <cell r="IU176">
            <v>0</v>
          </cell>
          <cell r="IV176">
            <v>0</v>
          </cell>
          <cell r="IW176">
            <v>0</v>
          </cell>
          <cell r="IX176">
            <v>0</v>
          </cell>
          <cell r="IY176">
            <v>121.90338826000001</v>
          </cell>
          <cell r="IZ176">
            <v>0</v>
          </cell>
          <cell r="JA176">
            <v>0</v>
          </cell>
          <cell r="JB176">
            <v>0</v>
          </cell>
          <cell r="JC176">
            <v>0</v>
          </cell>
          <cell r="JD176">
            <v>0</v>
          </cell>
          <cell r="JE176">
            <v>0</v>
          </cell>
          <cell r="JF176">
            <v>0</v>
          </cell>
          <cell r="JG176">
            <v>273</v>
          </cell>
          <cell r="JH176">
            <v>0</v>
          </cell>
          <cell r="JI176">
            <v>273</v>
          </cell>
          <cell r="JJ176">
            <v>6.3401916800000002</v>
          </cell>
          <cell r="JK176">
            <v>0</v>
          </cell>
          <cell r="JL176">
            <v>0</v>
          </cell>
          <cell r="JM176">
            <v>0</v>
          </cell>
          <cell r="JN176">
            <v>0</v>
          </cell>
          <cell r="JO176">
            <v>0</v>
          </cell>
          <cell r="JP176">
            <v>0</v>
          </cell>
          <cell r="JQ176">
            <v>0</v>
          </cell>
          <cell r="JR176">
            <v>22</v>
          </cell>
          <cell r="JS176">
            <v>0</v>
          </cell>
          <cell r="JT176">
            <v>22</v>
          </cell>
          <cell r="JU176">
            <v>115.56319658000001</v>
          </cell>
          <cell r="JV176">
            <v>0</v>
          </cell>
          <cell r="JW176">
            <v>0</v>
          </cell>
          <cell r="JX176">
            <v>0</v>
          </cell>
          <cell r="JY176">
            <v>0</v>
          </cell>
          <cell r="JZ176">
            <v>0</v>
          </cell>
          <cell r="KA176">
            <v>0</v>
          </cell>
          <cell r="KB176">
            <v>0</v>
          </cell>
          <cell r="KC176">
            <v>251</v>
          </cell>
          <cell r="KD176">
            <v>0</v>
          </cell>
          <cell r="KE176">
            <v>251</v>
          </cell>
          <cell r="KF176">
            <v>0</v>
          </cell>
          <cell r="KG176">
            <v>0</v>
          </cell>
          <cell r="KH176">
            <v>0</v>
          </cell>
          <cell r="KI176">
            <v>0</v>
          </cell>
          <cell r="KJ176">
            <v>0</v>
          </cell>
          <cell r="KK176">
            <v>0</v>
          </cell>
          <cell r="KL176">
            <v>0</v>
          </cell>
          <cell r="KM176">
            <v>0</v>
          </cell>
          <cell r="KN176">
            <v>0</v>
          </cell>
          <cell r="KO176">
            <v>0</v>
          </cell>
          <cell r="KP176">
            <v>0</v>
          </cell>
          <cell r="KQ176">
            <v>0</v>
          </cell>
          <cell r="KR176">
            <v>0</v>
          </cell>
          <cell r="KS176">
            <v>0</v>
          </cell>
          <cell r="KT176">
            <v>0</v>
          </cell>
          <cell r="KU176">
            <v>0</v>
          </cell>
          <cell r="KV176">
            <v>0</v>
          </cell>
          <cell r="KW176">
            <v>0</v>
          </cell>
          <cell r="KX176">
            <v>0</v>
          </cell>
          <cell r="KY176">
            <v>0</v>
          </cell>
          <cell r="KZ176">
            <v>0</v>
          </cell>
          <cell r="LA176">
            <v>0</v>
          </cell>
          <cell r="LB176">
            <v>115.56319658000001</v>
          </cell>
          <cell r="LC176">
            <v>0</v>
          </cell>
          <cell r="LD176">
            <v>0</v>
          </cell>
          <cell r="LE176">
            <v>0</v>
          </cell>
          <cell r="LF176">
            <v>0</v>
          </cell>
          <cell r="LG176">
            <v>0</v>
          </cell>
          <cell r="LH176">
            <v>0</v>
          </cell>
          <cell r="LI176">
            <v>0</v>
          </cell>
          <cell r="LJ176">
            <v>251</v>
          </cell>
          <cell r="LK176">
            <v>0</v>
          </cell>
          <cell r="LL176">
            <v>251</v>
          </cell>
          <cell r="LQ176">
            <v>0</v>
          </cell>
          <cell r="LR176">
            <v>0</v>
          </cell>
          <cell r="LS176">
            <v>0</v>
          </cell>
          <cell r="LT176">
            <v>0</v>
          </cell>
          <cell r="LU176">
            <v>0</v>
          </cell>
          <cell r="LX176">
            <v>0</v>
          </cell>
          <cell r="LY176">
            <v>0</v>
          </cell>
          <cell r="LZ176">
            <v>0</v>
          </cell>
          <cell r="MA176">
            <v>0</v>
          </cell>
          <cell r="MB176">
            <v>0</v>
          </cell>
          <cell r="MC176">
            <v>0</v>
          </cell>
          <cell r="MD176">
            <v>0</v>
          </cell>
          <cell r="ME176">
            <v>0</v>
          </cell>
          <cell r="MF176">
            <v>0</v>
          </cell>
          <cell r="MG176">
            <v>0</v>
          </cell>
          <cell r="MH176">
            <v>0</v>
          </cell>
          <cell r="MI176">
            <v>0</v>
          </cell>
          <cell r="MJ176">
            <v>0</v>
          </cell>
          <cell r="MK176">
            <v>0</v>
          </cell>
          <cell r="ML176">
            <v>0</v>
          </cell>
          <cell r="MM176">
            <v>0</v>
          </cell>
          <cell r="MN176">
            <v>0</v>
          </cell>
          <cell r="MO176">
            <v>0</v>
          </cell>
          <cell r="MP176">
            <v>0</v>
          </cell>
          <cell r="MQ176">
            <v>0</v>
          </cell>
          <cell r="MR176">
            <v>0</v>
          </cell>
          <cell r="MS176">
            <v>0</v>
          </cell>
          <cell r="MT176">
            <v>0</v>
          </cell>
          <cell r="MU176">
            <v>0</v>
          </cell>
          <cell r="MV176">
            <v>0</v>
          </cell>
          <cell r="MW176">
            <v>0</v>
          </cell>
          <cell r="MX176">
            <v>0</v>
          </cell>
          <cell r="MY176">
            <v>0</v>
          </cell>
          <cell r="MZ176">
            <v>0</v>
          </cell>
          <cell r="NA176">
            <v>0</v>
          </cell>
          <cell r="NB176">
            <v>0</v>
          </cell>
          <cell r="NC176">
            <v>0</v>
          </cell>
          <cell r="ND176">
            <v>0</v>
          </cell>
          <cell r="NE176">
            <v>0</v>
          </cell>
          <cell r="NF176">
            <v>0</v>
          </cell>
          <cell r="NG176">
            <v>0</v>
          </cell>
          <cell r="NH176">
            <v>0</v>
          </cell>
          <cell r="NI176">
            <v>0</v>
          </cell>
          <cell r="NJ176">
            <v>0</v>
          </cell>
          <cell r="NK176">
            <v>0</v>
          </cell>
          <cell r="NL176">
            <v>0</v>
          </cell>
          <cell r="NM176">
            <v>0</v>
          </cell>
          <cell r="NN176">
            <v>0</v>
          </cell>
          <cell r="NO176">
            <v>0</v>
          </cell>
          <cell r="NP176">
            <v>0</v>
          </cell>
          <cell r="NQ176">
            <v>0</v>
          </cell>
          <cell r="NR176">
            <v>0</v>
          </cell>
          <cell r="NS176">
            <v>0</v>
          </cell>
          <cell r="NT176">
            <v>0</v>
          </cell>
          <cell r="NU176">
            <v>0</v>
          </cell>
          <cell r="NV176">
            <v>0</v>
          </cell>
          <cell r="NW176">
            <v>0</v>
          </cell>
          <cell r="NX176">
            <v>0</v>
          </cell>
          <cell r="NY176">
            <v>0</v>
          </cell>
          <cell r="NZ176">
            <v>0</v>
          </cell>
          <cell r="OA176">
            <v>0</v>
          </cell>
          <cell r="OB176">
            <v>0</v>
          </cell>
          <cell r="OC176">
            <v>0</v>
          </cell>
          <cell r="OD176">
            <v>0</v>
          </cell>
          <cell r="OE176">
            <v>0</v>
          </cell>
          <cell r="OF176">
            <v>0</v>
          </cell>
          <cell r="OG176">
            <v>0</v>
          </cell>
          <cell r="OH176">
            <v>0</v>
          </cell>
          <cell r="OI176">
            <v>0</v>
          </cell>
          <cell r="OJ176">
            <v>0</v>
          </cell>
          <cell r="OL176" t="str">
            <v>нд</v>
          </cell>
          <cell r="OM176" t="str">
            <v>нд</v>
          </cell>
          <cell r="ON176" t="str">
            <v>нд</v>
          </cell>
          <cell r="OO176" t="str">
            <v>нд</v>
          </cell>
          <cell r="OP176" t="str">
            <v>нд</v>
          </cell>
          <cell r="OR176" t="str">
            <v>нд</v>
          </cell>
          <cell r="OT176">
            <v>15637.185665075769</v>
          </cell>
        </row>
        <row r="177">
          <cell r="A177" t="str">
            <v>Г</v>
          </cell>
          <cell r="B177" t="str">
            <v>1.2.1.1</v>
          </cell>
          <cell r="C177"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177" t="str">
            <v>Г</v>
          </cell>
          <cell r="E177">
            <v>0</v>
          </cell>
          <cell r="H177">
            <v>0</v>
          </cell>
          <cell r="J177">
            <v>2455.9926644699999</v>
          </cell>
          <cell r="K177">
            <v>0</v>
          </cell>
          <cell r="L177">
            <v>2455.9926644699999</v>
          </cell>
          <cell r="M177">
            <v>999.58759440000017</v>
          </cell>
          <cell r="N177">
            <v>0</v>
          </cell>
          <cell r="O177">
            <v>199.96046895000003</v>
          </cell>
          <cell r="P177">
            <v>69.464734550000003</v>
          </cell>
          <cell r="Q177">
            <v>1186.9798665699998</v>
          </cell>
          <cell r="R177">
            <v>0</v>
          </cell>
          <cell r="S177">
            <v>0</v>
          </cell>
          <cell r="T177">
            <v>0</v>
          </cell>
          <cell r="U177">
            <v>0</v>
          </cell>
          <cell r="V177">
            <v>0</v>
          </cell>
          <cell r="W177">
            <v>0</v>
          </cell>
          <cell r="X177">
            <v>0</v>
          </cell>
          <cell r="Y177">
            <v>0</v>
          </cell>
          <cell r="Z177">
            <v>0</v>
          </cell>
          <cell r="AA177">
            <v>0</v>
          </cell>
          <cell r="AB177">
            <v>0</v>
          </cell>
          <cell r="AC177">
            <v>0</v>
          </cell>
          <cell r="AD177">
            <v>0</v>
          </cell>
          <cell r="AE177">
            <v>0</v>
          </cell>
          <cell r="AF177">
            <v>0</v>
          </cell>
          <cell r="AG177">
            <v>0</v>
          </cell>
          <cell r="AH177">
            <v>0</v>
          </cell>
          <cell r="AI177">
            <v>0</v>
          </cell>
          <cell r="AJ177">
            <v>0</v>
          </cell>
          <cell r="AK177">
            <v>0</v>
          </cell>
          <cell r="AL177">
            <v>0</v>
          </cell>
          <cell r="AM177">
            <v>0</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v>0</v>
          </cell>
          <cell r="BB177" t="str">
            <v/>
          </cell>
          <cell r="BC177" t="str">
            <v/>
          </cell>
          <cell r="BD177" t="str">
            <v/>
          </cell>
          <cell r="BE177" t="str">
            <v/>
          </cell>
          <cell r="BF177">
            <v>0</v>
          </cell>
          <cell r="BG177">
            <v>0</v>
          </cell>
          <cell r="BH177">
            <v>0</v>
          </cell>
          <cell r="BI177">
            <v>0</v>
          </cell>
          <cell r="BJ177">
            <v>0</v>
          </cell>
          <cell r="BK177">
            <v>0</v>
          </cell>
          <cell r="BL177">
            <v>0</v>
          </cell>
          <cell r="BM177">
            <v>0</v>
          </cell>
          <cell r="BN177">
            <v>0</v>
          </cell>
          <cell r="BO177">
            <v>0</v>
          </cell>
          <cell r="BP177">
            <v>0</v>
          </cell>
          <cell r="BQ177">
            <v>0</v>
          </cell>
          <cell r="BR177">
            <v>0</v>
          </cell>
          <cell r="BS177">
            <v>0</v>
          </cell>
          <cell r="BT177">
            <v>0</v>
          </cell>
          <cell r="BU177">
            <v>0</v>
          </cell>
          <cell r="BV177">
            <v>0</v>
          </cell>
          <cell r="BW177">
            <v>0</v>
          </cell>
          <cell r="BX177">
            <v>0</v>
          </cell>
          <cell r="BY177">
            <v>0</v>
          </cell>
          <cell r="BZ177">
            <v>0</v>
          </cell>
          <cell r="CA177">
            <v>0</v>
          </cell>
          <cell r="CB177">
            <v>0</v>
          </cell>
          <cell r="CC177">
            <v>0</v>
          </cell>
          <cell r="CD177">
            <v>0</v>
          </cell>
          <cell r="CE177">
            <v>0</v>
          </cell>
          <cell r="CF177">
            <v>0</v>
          </cell>
          <cell r="CG177">
            <v>0</v>
          </cell>
          <cell r="CH177">
            <v>0</v>
          </cell>
          <cell r="CI177">
            <v>0</v>
          </cell>
          <cell r="CJ177">
            <v>0</v>
          </cell>
          <cell r="CK177">
            <v>0</v>
          </cell>
          <cell r="CL177">
            <v>0</v>
          </cell>
          <cell r="CM177">
            <v>0</v>
          </cell>
          <cell r="CN177">
            <v>0</v>
          </cell>
          <cell r="CO177">
            <v>0</v>
          </cell>
          <cell r="CP177">
            <v>0</v>
          </cell>
          <cell r="CQ177" t="str">
            <v/>
          </cell>
          <cell r="CR177" t="str">
            <v/>
          </cell>
          <cell r="CS177" t="str">
            <v/>
          </cell>
          <cell r="CT177" t="str">
            <v/>
          </cell>
          <cell r="CU177">
            <v>0</v>
          </cell>
          <cell r="CX177">
            <v>11773.071493446381</v>
          </cell>
          <cell r="CY177">
            <v>2007.6103241393257</v>
          </cell>
          <cell r="CZ177">
            <v>3841.5348877713004</v>
          </cell>
          <cell r="DA177">
            <v>3963.2928893735866</v>
          </cell>
          <cell r="DB177">
            <v>1960.6333921621663</v>
          </cell>
          <cell r="DE177">
            <v>0</v>
          </cell>
          <cell r="DG177">
            <v>1858.2327315399998</v>
          </cell>
          <cell r="DH177">
            <v>0</v>
          </cell>
          <cell r="DI177">
            <v>1858.2327315399998</v>
          </cell>
          <cell r="DJ177">
            <v>591.40477412999996</v>
          </cell>
          <cell r="DK177">
            <v>443.57690142000001</v>
          </cell>
          <cell r="DL177">
            <v>711.97321601999988</v>
          </cell>
          <cell r="DM177">
            <v>111.27783997</v>
          </cell>
          <cell r="DN177">
            <v>7287.9116630170756</v>
          </cell>
          <cell r="DS177">
            <v>457.4</v>
          </cell>
          <cell r="DT177">
            <v>1398.5</v>
          </cell>
          <cell r="DU177">
            <v>1496.3844160049637</v>
          </cell>
          <cell r="DV177">
            <v>3935.6272470121125</v>
          </cell>
          <cell r="DW177">
            <v>1398.5</v>
          </cell>
          <cell r="DX177" t="str">
            <v/>
          </cell>
          <cell r="DY177" t="str">
            <v/>
          </cell>
          <cell r="DZ177" t="str">
            <v/>
          </cell>
          <cell r="EA177" t="str">
            <v/>
          </cell>
          <cell r="EB177">
            <v>0</v>
          </cell>
          <cell r="EC177">
            <v>381.27780788000001</v>
          </cell>
          <cell r="ED177">
            <v>195.56735697000005</v>
          </cell>
          <cell r="EE177">
            <v>22.006682420000001</v>
          </cell>
          <cell r="EF177">
            <v>155.14677308</v>
          </cell>
          <cell r="EG177">
            <v>8.5569954100000007</v>
          </cell>
          <cell r="EH177">
            <v>77.123455160000006</v>
          </cell>
          <cell r="EI177">
            <v>7.1553000000000005E-2</v>
          </cell>
          <cell r="EJ177">
            <v>1.69555777</v>
          </cell>
          <cell r="EK177">
            <v>71.096784159999999</v>
          </cell>
          <cell r="EL177">
            <v>4.2595602299999999</v>
          </cell>
          <cell r="EM177">
            <v>304.15435272000002</v>
          </cell>
          <cell r="EN177">
            <v>195.49580397000003</v>
          </cell>
          <cell r="EO177">
            <v>20.31112465</v>
          </cell>
          <cell r="EP177">
            <v>84.049988920000004</v>
          </cell>
          <cell r="EQ177">
            <v>4.2974351799999999</v>
          </cell>
          <cell r="ER177">
            <v>195.49580397000003</v>
          </cell>
          <cell r="ES177">
            <v>0</v>
          </cell>
          <cell r="ET177">
            <v>0</v>
          </cell>
          <cell r="EU177">
            <v>0</v>
          </cell>
          <cell r="EV177">
            <v>0</v>
          </cell>
          <cell r="EW177">
            <v>0</v>
          </cell>
          <cell r="EX177">
            <v>0</v>
          </cell>
          <cell r="EY177">
            <v>0</v>
          </cell>
          <cell r="EZ177">
            <v>0</v>
          </cell>
          <cell r="FA177">
            <v>0</v>
          </cell>
          <cell r="FB177">
            <v>304.15435272000002</v>
          </cell>
          <cell r="FC177">
            <v>195.49580397000003</v>
          </cell>
          <cell r="FD177">
            <v>20.31112465</v>
          </cell>
          <cell r="FE177">
            <v>84.049988920000004</v>
          </cell>
          <cell r="FF177">
            <v>4.2974351799999999</v>
          </cell>
          <cell r="FG177">
            <v>1</v>
          </cell>
          <cell r="FH177">
            <v>2</v>
          </cell>
          <cell r="FI177">
            <v>3</v>
          </cell>
          <cell r="FJ177">
            <v>4</v>
          </cell>
          <cell r="FK177" t="str">
            <v>1 2 3 4</v>
          </cell>
          <cell r="FN177">
            <v>11773.071493446381</v>
          </cell>
          <cell r="FO177">
            <v>0</v>
          </cell>
          <cell r="FP177">
            <v>291.60899999999998</v>
          </cell>
          <cell r="FQ177">
            <v>0</v>
          </cell>
          <cell r="FR177">
            <v>2020.682</v>
          </cell>
          <cell r="FS177">
            <v>1892.0920000000001</v>
          </cell>
          <cell r="FT177">
            <v>72.739999999999995</v>
          </cell>
          <cell r="FU177">
            <v>55.85</v>
          </cell>
          <cell r="FV177">
            <v>202321</v>
          </cell>
          <cell r="FW177">
            <v>0</v>
          </cell>
          <cell r="FX177">
            <v>202321</v>
          </cell>
          <cell r="FZ177">
            <v>1199.2375608699999</v>
          </cell>
          <cell r="GA177">
            <v>0</v>
          </cell>
          <cell r="GB177">
            <v>36.483000000000004</v>
          </cell>
          <cell r="GC177">
            <v>0</v>
          </cell>
          <cell r="GD177">
            <v>545.12599999999998</v>
          </cell>
          <cell r="GE177">
            <v>545.12599999999998</v>
          </cell>
          <cell r="GF177">
            <v>0</v>
          </cell>
          <cell r="GG177">
            <v>0</v>
          </cell>
          <cell r="GH177">
            <v>13857</v>
          </cell>
          <cell r="GI177">
            <v>0</v>
          </cell>
          <cell r="GJ177">
            <v>13857</v>
          </cell>
          <cell r="GK177">
            <v>8308.9885183167862</v>
          </cell>
          <cell r="GL177">
            <v>0</v>
          </cell>
          <cell r="GM177">
            <v>81.175999999999988</v>
          </cell>
          <cell r="GN177">
            <v>0</v>
          </cell>
          <cell r="GO177">
            <v>1379.5060000000001</v>
          </cell>
          <cell r="GP177">
            <v>0</v>
          </cell>
          <cell r="GQ177">
            <v>0</v>
          </cell>
          <cell r="GR177">
            <v>0</v>
          </cell>
          <cell r="GS177">
            <v>164119</v>
          </cell>
          <cell r="GT177">
            <v>0</v>
          </cell>
          <cell r="GU177">
            <v>164119</v>
          </cell>
          <cell r="GV177">
            <v>0</v>
          </cell>
          <cell r="GW177">
            <v>0</v>
          </cell>
          <cell r="GX177">
            <v>0</v>
          </cell>
          <cell r="GY177">
            <v>0</v>
          </cell>
          <cell r="GZ177">
            <v>0</v>
          </cell>
          <cell r="HA177">
            <v>0</v>
          </cell>
          <cell r="HB177">
            <v>0</v>
          </cell>
          <cell r="HC177">
            <v>0</v>
          </cell>
          <cell r="HD177">
            <v>0</v>
          </cell>
          <cell r="HE177">
            <v>0</v>
          </cell>
          <cell r="HF177">
            <v>0</v>
          </cell>
          <cell r="HG177">
            <v>0</v>
          </cell>
          <cell r="HH177">
            <v>0</v>
          </cell>
          <cell r="HI177">
            <v>0</v>
          </cell>
          <cell r="HJ177">
            <v>0</v>
          </cell>
          <cell r="HK177">
            <v>0</v>
          </cell>
          <cell r="HL177">
            <v>0</v>
          </cell>
          <cell r="HM177">
            <v>0</v>
          </cell>
          <cell r="HN177">
            <v>0</v>
          </cell>
          <cell r="HO177">
            <v>0</v>
          </cell>
          <cell r="HP177">
            <v>0</v>
          </cell>
          <cell r="HQ177">
            <v>0</v>
          </cell>
          <cell r="HR177">
            <v>0</v>
          </cell>
          <cell r="HS177">
            <v>0</v>
          </cell>
          <cell r="HT177">
            <v>0</v>
          </cell>
          <cell r="HU177">
            <v>0</v>
          </cell>
          <cell r="HV177">
            <v>0</v>
          </cell>
          <cell r="HW177">
            <v>0</v>
          </cell>
          <cell r="HX177">
            <v>0</v>
          </cell>
          <cell r="HY177">
            <v>0</v>
          </cell>
          <cell r="HZ177">
            <v>0</v>
          </cell>
          <cell r="IA177">
            <v>0</v>
          </cell>
          <cell r="IB177">
            <v>0</v>
          </cell>
          <cell r="IC177">
            <v>8308.9885183167862</v>
          </cell>
          <cell r="ID177">
            <v>0</v>
          </cell>
          <cell r="IE177">
            <v>81.175999999999988</v>
          </cell>
          <cell r="IF177">
            <v>0</v>
          </cell>
          <cell r="IG177">
            <v>1379.5060000000001</v>
          </cell>
          <cell r="IH177">
            <v>0</v>
          </cell>
          <cell r="II177">
            <v>0</v>
          </cell>
          <cell r="IJ177">
            <v>0</v>
          </cell>
          <cell r="IK177">
            <v>164119</v>
          </cell>
          <cell r="IL177">
            <v>0</v>
          </cell>
          <cell r="IM177">
            <v>164119</v>
          </cell>
          <cell r="IN177">
            <v>0</v>
          </cell>
          <cell r="IO177">
            <v>0</v>
          </cell>
          <cell r="IP177">
            <v>0</v>
          </cell>
          <cell r="IQ177">
            <v>0</v>
          </cell>
          <cell r="IR177">
            <v>0</v>
          </cell>
          <cell r="IS177">
            <v>0</v>
          </cell>
          <cell r="IT177">
            <v>0</v>
          </cell>
          <cell r="IU177">
            <v>0</v>
          </cell>
          <cell r="IV177">
            <v>0</v>
          </cell>
          <cell r="IW177">
            <v>0</v>
          </cell>
          <cell r="IX177">
            <v>0</v>
          </cell>
          <cell r="IY177">
            <v>121.90338826000001</v>
          </cell>
          <cell r="IZ177">
            <v>0</v>
          </cell>
          <cell r="JA177">
            <v>0</v>
          </cell>
          <cell r="JB177">
            <v>0</v>
          </cell>
          <cell r="JC177">
            <v>0</v>
          </cell>
          <cell r="JD177">
            <v>0</v>
          </cell>
          <cell r="JE177">
            <v>0</v>
          </cell>
          <cell r="JF177">
            <v>0</v>
          </cell>
          <cell r="JG177">
            <v>273</v>
          </cell>
          <cell r="JH177">
            <v>0</v>
          </cell>
          <cell r="JI177">
            <v>273</v>
          </cell>
          <cell r="JJ177">
            <v>6.3401916800000002</v>
          </cell>
          <cell r="JK177">
            <v>0</v>
          </cell>
          <cell r="JL177">
            <v>0</v>
          </cell>
          <cell r="JM177">
            <v>0</v>
          </cell>
          <cell r="JN177">
            <v>0</v>
          </cell>
          <cell r="JO177">
            <v>0</v>
          </cell>
          <cell r="JP177">
            <v>0</v>
          </cell>
          <cell r="JQ177">
            <v>0</v>
          </cell>
          <cell r="JR177">
            <v>22</v>
          </cell>
          <cell r="JS177">
            <v>0</v>
          </cell>
          <cell r="JT177">
            <v>22</v>
          </cell>
          <cell r="JU177">
            <v>115.56319658000001</v>
          </cell>
          <cell r="JV177">
            <v>0</v>
          </cell>
          <cell r="JW177">
            <v>0</v>
          </cell>
          <cell r="JX177">
            <v>0</v>
          </cell>
          <cell r="JY177">
            <v>0</v>
          </cell>
          <cell r="JZ177">
            <v>0</v>
          </cell>
          <cell r="KA177">
            <v>0</v>
          </cell>
          <cell r="KB177">
            <v>0</v>
          </cell>
          <cell r="KC177">
            <v>251</v>
          </cell>
          <cell r="KD177">
            <v>0</v>
          </cell>
          <cell r="KE177">
            <v>251</v>
          </cell>
          <cell r="KF177">
            <v>0</v>
          </cell>
          <cell r="KG177">
            <v>0</v>
          </cell>
          <cell r="KH177">
            <v>0</v>
          </cell>
          <cell r="KI177">
            <v>0</v>
          </cell>
          <cell r="KJ177">
            <v>0</v>
          </cell>
          <cell r="KK177">
            <v>0</v>
          </cell>
          <cell r="KL177">
            <v>0</v>
          </cell>
          <cell r="KM177">
            <v>0</v>
          </cell>
          <cell r="KN177">
            <v>0</v>
          </cell>
          <cell r="KO177">
            <v>0</v>
          </cell>
          <cell r="KP177">
            <v>0</v>
          </cell>
          <cell r="KQ177">
            <v>0</v>
          </cell>
          <cell r="KR177">
            <v>0</v>
          </cell>
          <cell r="KS177">
            <v>0</v>
          </cell>
          <cell r="KT177">
            <v>0</v>
          </cell>
          <cell r="KU177">
            <v>0</v>
          </cell>
          <cell r="KV177">
            <v>0</v>
          </cell>
          <cell r="KW177">
            <v>0</v>
          </cell>
          <cell r="KX177">
            <v>0</v>
          </cell>
          <cell r="KY177">
            <v>0</v>
          </cell>
          <cell r="KZ177">
            <v>0</v>
          </cell>
          <cell r="LA177">
            <v>0</v>
          </cell>
          <cell r="LB177">
            <v>115.56319658000001</v>
          </cell>
          <cell r="LC177">
            <v>0</v>
          </cell>
          <cell r="LD177">
            <v>0</v>
          </cell>
          <cell r="LE177">
            <v>0</v>
          </cell>
          <cell r="LF177">
            <v>0</v>
          </cell>
          <cell r="LG177">
            <v>0</v>
          </cell>
          <cell r="LH177">
            <v>0</v>
          </cell>
          <cell r="LI177">
            <v>0</v>
          </cell>
          <cell r="LJ177">
            <v>251</v>
          </cell>
          <cell r="LK177">
            <v>0</v>
          </cell>
          <cell r="LL177">
            <v>251</v>
          </cell>
          <cell r="LQ177">
            <v>0</v>
          </cell>
          <cell r="LR177">
            <v>0</v>
          </cell>
          <cell r="LS177">
            <v>0</v>
          </cell>
          <cell r="LT177">
            <v>0</v>
          </cell>
          <cell r="LU177">
            <v>0</v>
          </cell>
          <cell r="LX177">
            <v>0</v>
          </cell>
          <cell r="LY177">
            <v>0</v>
          </cell>
          <cell r="LZ177">
            <v>0</v>
          </cell>
          <cell r="MA177">
            <v>0</v>
          </cell>
          <cell r="MB177">
            <v>0</v>
          </cell>
          <cell r="MC177">
            <v>0</v>
          </cell>
          <cell r="MD177">
            <v>0</v>
          </cell>
          <cell r="ME177">
            <v>0</v>
          </cell>
          <cell r="MF177">
            <v>0</v>
          </cell>
          <cell r="MG177">
            <v>0</v>
          </cell>
          <cell r="MH177">
            <v>0</v>
          </cell>
          <cell r="MI177">
            <v>0</v>
          </cell>
          <cell r="MJ177">
            <v>0</v>
          </cell>
          <cell r="MK177">
            <v>0</v>
          </cell>
          <cell r="ML177">
            <v>0</v>
          </cell>
          <cell r="MM177">
            <v>0</v>
          </cell>
          <cell r="MN177">
            <v>0</v>
          </cell>
          <cell r="MO177">
            <v>0</v>
          </cell>
          <cell r="MP177">
            <v>0</v>
          </cell>
          <cell r="MQ177">
            <v>0</v>
          </cell>
          <cell r="MR177">
            <v>0</v>
          </cell>
          <cell r="MS177">
            <v>0</v>
          </cell>
          <cell r="MT177">
            <v>0</v>
          </cell>
          <cell r="MU177">
            <v>0</v>
          </cell>
          <cell r="MV177">
            <v>0</v>
          </cell>
          <cell r="MW177">
            <v>0</v>
          </cell>
          <cell r="MX177">
            <v>0</v>
          </cell>
          <cell r="MY177">
            <v>0</v>
          </cell>
          <cell r="MZ177">
            <v>0</v>
          </cell>
          <cell r="NA177">
            <v>0</v>
          </cell>
          <cell r="NB177">
            <v>0</v>
          </cell>
          <cell r="NC177">
            <v>0</v>
          </cell>
          <cell r="ND177">
            <v>0</v>
          </cell>
          <cell r="NE177">
            <v>0</v>
          </cell>
          <cell r="NF177">
            <v>0</v>
          </cell>
          <cell r="NG177">
            <v>0</v>
          </cell>
          <cell r="NH177">
            <v>0</v>
          </cell>
          <cell r="NI177">
            <v>0</v>
          </cell>
          <cell r="NJ177">
            <v>0</v>
          </cell>
          <cell r="NK177">
            <v>0</v>
          </cell>
          <cell r="NL177">
            <v>0</v>
          </cell>
          <cell r="NM177">
            <v>0</v>
          </cell>
          <cell r="NN177">
            <v>0</v>
          </cell>
          <cell r="NO177">
            <v>0</v>
          </cell>
          <cell r="NP177">
            <v>0</v>
          </cell>
          <cell r="NQ177">
            <v>0</v>
          </cell>
          <cell r="NR177">
            <v>0</v>
          </cell>
          <cell r="NS177">
            <v>0</v>
          </cell>
          <cell r="NT177">
            <v>0</v>
          </cell>
          <cell r="NU177">
            <v>0</v>
          </cell>
          <cell r="NV177">
            <v>0</v>
          </cell>
          <cell r="NW177">
            <v>0</v>
          </cell>
          <cell r="NX177">
            <v>0</v>
          </cell>
          <cell r="NY177">
            <v>0</v>
          </cell>
          <cell r="NZ177">
            <v>0</v>
          </cell>
          <cell r="OA177">
            <v>0</v>
          </cell>
          <cell r="OB177">
            <v>0</v>
          </cell>
          <cell r="OC177">
            <v>0</v>
          </cell>
          <cell r="OD177">
            <v>0</v>
          </cell>
          <cell r="OE177">
            <v>0</v>
          </cell>
          <cell r="OF177">
            <v>0</v>
          </cell>
          <cell r="OG177">
            <v>0</v>
          </cell>
          <cell r="OH177">
            <v>0</v>
          </cell>
          <cell r="OI177">
            <v>0</v>
          </cell>
          <cell r="OJ177">
            <v>0</v>
          </cell>
          <cell r="OL177" t="str">
            <v>нд</v>
          </cell>
          <cell r="OM177" t="str">
            <v>нд</v>
          </cell>
          <cell r="ON177" t="str">
            <v>нд</v>
          </cell>
          <cell r="OO177" t="str">
            <v>нд</v>
          </cell>
          <cell r="OP177" t="str">
            <v>нд</v>
          </cell>
          <cell r="OR177" t="str">
            <v>нд</v>
          </cell>
          <cell r="OT177">
            <v>15637.185665075769</v>
          </cell>
        </row>
        <row r="178">
          <cell r="A178" t="str">
            <v>Г</v>
          </cell>
          <cell r="B178" t="str">
            <v>1.2.1.1.1</v>
          </cell>
          <cell r="C178" t="str">
            <v>Наименование объекта по производству электрической энергии, всего, в том числе:</v>
          </cell>
          <cell r="D178" t="str">
            <v>Г</v>
          </cell>
          <cell r="E178">
            <v>0</v>
          </cell>
          <cell r="H178">
            <v>0</v>
          </cell>
          <cell r="J178">
            <v>2455.9926644699999</v>
          </cell>
          <cell r="K178">
            <v>0</v>
          </cell>
          <cell r="L178">
            <v>2455.9926644699999</v>
          </cell>
          <cell r="M178">
            <v>999.58759440000017</v>
          </cell>
          <cell r="N178">
            <v>0</v>
          </cell>
          <cell r="O178">
            <v>199.96046895000003</v>
          </cell>
          <cell r="P178">
            <v>69.464734550000003</v>
          </cell>
          <cell r="Q178">
            <v>1186.9798665699998</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v>0</v>
          </cell>
          <cell r="BB178" t="str">
            <v/>
          </cell>
          <cell r="BC178" t="str">
            <v/>
          </cell>
          <cell r="BD178" t="str">
            <v/>
          </cell>
          <cell r="BE178" t="str">
            <v/>
          </cell>
          <cell r="BF178">
            <v>0</v>
          </cell>
          <cell r="BG178">
            <v>0</v>
          </cell>
          <cell r="BH178">
            <v>0</v>
          </cell>
          <cell r="BI178">
            <v>0</v>
          </cell>
          <cell r="BJ178">
            <v>0</v>
          </cell>
          <cell r="BK178">
            <v>0</v>
          </cell>
          <cell r="BL178">
            <v>0</v>
          </cell>
          <cell r="BM178">
            <v>0</v>
          </cell>
          <cell r="BN178">
            <v>0</v>
          </cell>
          <cell r="BO178">
            <v>0</v>
          </cell>
          <cell r="BP178">
            <v>0</v>
          </cell>
          <cell r="BQ178">
            <v>0</v>
          </cell>
          <cell r="BR178">
            <v>0</v>
          </cell>
          <cell r="BS178">
            <v>0</v>
          </cell>
          <cell r="BT178">
            <v>0</v>
          </cell>
          <cell r="BU178">
            <v>0</v>
          </cell>
          <cell r="BV178">
            <v>0</v>
          </cell>
          <cell r="BW178">
            <v>0</v>
          </cell>
          <cell r="BX178">
            <v>0</v>
          </cell>
          <cell r="BY178">
            <v>0</v>
          </cell>
          <cell r="BZ178">
            <v>0</v>
          </cell>
          <cell r="CA178">
            <v>0</v>
          </cell>
          <cell r="CB178">
            <v>0</v>
          </cell>
          <cell r="CC178">
            <v>0</v>
          </cell>
          <cell r="CD178">
            <v>0</v>
          </cell>
          <cell r="CE178">
            <v>0</v>
          </cell>
          <cell r="CF178">
            <v>0</v>
          </cell>
          <cell r="CG178">
            <v>0</v>
          </cell>
          <cell r="CH178">
            <v>0</v>
          </cell>
          <cell r="CI178">
            <v>0</v>
          </cell>
          <cell r="CJ178">
            <v>0</v>
          </cell>
          <cell r="CK178">
            <v>0</v>
          </cell>
          <cell r="CL178">
            <v>0</v>
          </cell>
          <cell r="CM178">
            <v>0</v>
          </cell>
          <cell r="CN178">
            <v>0</v>
          </cell>
          <cell r="CO178">
            <v>0</v>
          </cell>
          <cell r="CP178">
            <v>0</v>
          </cell>
          <cell r="CQ178" t="str">
            <v/>
          </cell>
          <cell r="CR178" t="str">
            <v/>
          </cell>
          <cell r="CS178" t="str">
            <v/>
          </cell>
          <cell r="CT178" t="str">
            <v/>
          </cell>
          <cell r="CU178">
            <v>0</v>
          </cell>
          <cell r="CX178">
            <v>11773.071493446381</v>
          </cell>
          <cell r="CY178">
            <v>2007.6103241393257</v>
          </cell>
          <cell r="CZ178">
            <v>3841.5348877713004</v>
          </cell>
          <cell r="DA178">
            <v>3963.2928893735866</v>
          </cell>
          <cell r="DB178">
            <v>1960.6333921621663</v>
          </cell>
          <cell r="DE178">
            <v>0</v>
          </cell>
          <cell r="DG178">
            <v>1858.2327315399998</v>
          </cell>
          <cell r="DH178">
            <v>0</v>
          </cell>
          <cell r="DI178">
            <v>1858.2327315399998</v>
          </cell>
          <cell r="DJ178">
            <v>591.40477412999996</v>
          </cell>
          <cell r="DK178">
            <v>443.57690142000001</v>
          </cell>
          <cell r="DL178">
            <v>711.97321601999988</v>
          </cell>
          <cell r="DM178">
            <v>111.27783997</v>
          </cell>
          <cell r="DN178">
            <v>7287.9116630170756</v>
          </cell>
          <cell r="DS178">
            <v>457.4</v>
          </cell>
          <cell r="DT178">
            <v>1398.5</v>
          </cell>
          <cell r="DU178">
            <v>1496.3844160049637</v>
          </cell>
          <cell r="DV178">
            <v>3935.6272470121125</v>
          </cell>
          <cell r="DW178">
            <v>1398.5</v>
          </cell>
          <cell r="DX178" t="str">
            <v/>
          </cell>
          <cell r="DY178">
            <v>2</v>
          </cell>
          <cell r="DZ178" t="str">
            <v/>
          </cell>
          <cell r="EA178" t="str">
            <v/>
          </cell>
          <cell r="EB178" t="str">
            <v>2</v>
          </cell>
          <cell r="EC178">
            <v>381.27780788000001</v>
          </cell>
          <cell r="ED178">
            <v>195.56735697000005</v>
          </cell>
          <cell r="EE178">
            <v>22.006682420000001</v>
          </cell>
          <cell r="EF178">
            <v>155.14677308</v>
          </cell>
          <cell r="EG178">
            <v>8.5569954100000007</v>
          </cell>
          <cell r="EH178">
            <v>77.123455160000006</v>
          </cell>
          <cell r="EI178">
            <v>7.1553000000000005E-2</v>
          </cell>
          <cell r="EJ178">
            <v>1.69555777</v>
          </cell>
          <cell r="EK178">
            <v>71.096784159999999</v>
          </cell>
          <cell r="EL178">
            <v>4.2595602299999999</v>
          </cell>
          <cell r="EM178">
            <v>304.15435272000002</v>
          </cell>
          <cell r="EN178">
            <v>195.49580397000003</v>
          </cell>
          <cell r="EO178">
            <v>20.31112465</v>
          </cell>
          <cell r="EP178">
            <v>84.049988920000004</v>
          </cell>
          <cell r="EQ178">
            <v>4.2974351799999999</v>
          </cell>
          <cell r="ER178">
            <v>195.49580397000003</v>
          </cell>
          <cell r="ES178">
            <v>0</v>
          </cell>
          <cell r="ET178">
            <v>0</v>
          </cell>
          <cell r="EU178">
            <v>0</v>
          </cell>
          <cell r="EV178">
            <v>0</v>
          </cell>
          <cell r="EW178">
            <v>0</v>
          </cell>
          <cell r="EX178">
            <v>0</v>
          </cell>
          <cell r="EY178">
            <v>0</v>
          </cell>
          <cell r="EZ178">
            <v>0</v>
          </cell>
          <cell r="FA178">
            <v>0</v>
          </cell>
          <cell r="FB178">
            <v>304.15435272000002</v>
          </cell>
          <cell r="FC178">
            <v>195.49580397000003</v>
          </cell>
          <cell r="FD178">
            <v>20.31112465</v>
          </cell>
          <cell r="FE178">
            <v>84.049988920000004</v>
          </cell>
          <cell r="FF178">
            <v>4.2974351799999999</v>
          </cell>
          <cell r="FG178">
            <v>1</v>
          </cell>
          <cell r="FH178">
            <v>2</v>
          </cell>
          <cell r="FI178">
            <v>3</v>
          </cell>
          <cell r="FJ178">
            <v>4</v>
          </cell>
          <cell r="FK178" t="str">
            <v>1 2 3 4</v>
          </cell>
          <cell r="FN178">
            <v>11773.071493446381</v>
          </cell>
          <cell r="FO178">
            <v>0</v>
          </cell>
          <cell r="FP178">
            <v>291.60899999999998</v>
          </cell>
          <cell r="FQ178">
            <v>0</v>
          </cell>
          <cell r="FR178">
            <v>2020.682</v>
          </cell>
          <cell r="FS178">
            <v>1892.0920000000001</v>
          </cell>
          <cell r="FT178">
            <v>72.739999999999995</v>
          </cell>
          <cell r="FU178">
            <v>55.85</v>
          </cell>
          <cell r="FV178">
            <v>202321</v>
          </cell>
          <cell r="FW178">
            <v>0</v>
          </cell>
          <cell r="FX178">
            <v>202321</v>
          </cell>
          <cell r="FZ178">
            <v>1199.2375608699999</v>
          </cell>
          <cell r="GA178">
            <v>0</v>
          </cell>
          <cell r="GB178">
            <v>36.483000000000004</v>
          </cell>
          <cell r="GC178">
            <v>0</v>
          </cell>
          <cell r="GD178">
            <v>545.12599999999998</v>
          </cell>
          <cell r="GE178">
            <v>545.12599999999998</v>
          </cell>
          <cell r="GF178">
            <v>0</v>
          </cell>
          <cell r="GG178">
            <v>0</v>
          </cell>
          <cell r="GH178">
            <v>13857</v>
          </cell>
          <cell r="GI178">
            <v>0</v>
          </cell>
          <cell r="GJ178">
            <v>13857</v>
          </cell>
          <cell r="GK178">
            <v>8308.9885183167862</v>
          </cell>
          <cell r="GL178">
            <v>0</v>
          </cell>
          <cell r="GM178">
            <v>81.175999999999988</v>
          </cell>
          <cell r="GN178">
            <v>0</v>
          </cell>
          <cell r="GO178">
            <v>1379.5060000000001</v>
          </cell>
          <cell r="GP178">
            <v>0</v>
          </cell>
          <cell r="GQ178">
            <v>0</v>
          </cell>
          <cell r="GR178">
            <v>0</v>
          </cell>
          <cell r="GS178">
            <v>164119</v>
          </cell>
          <cell r="GT178">
            <v>0</v>
          </cell>
          <cell r="GU178">
            <v>164119</v>
          </cell>
          <cell r="GV178">
            <v>0</v>
          </cell>
          <cell r="GW178">
            <v>0</v>
          </cell>
          <cell r="GX178">
            <v>0</v>
          </cell>
          <cell r="GY178">
            <v>0</v>
          </cell>
          <cell r="GZ178">
            <v>0</v>
          </cell>
          <cell r="HA178">
            <v>0</v>
          </cell>
          <cell r="HB178">
            <v>0</v>
          </cell>
          <cell r="HC178">
            <v>0</v>
          </cell>
          <cell r="HD178">
            <v>0</v>
          </cell>
          <cell r="HE178">
            <v>0</v>
          </cell>
          <cell r="HF178">
            <v>0</v>
          </cell>
          <cell r="HG178">
            <v>0</v>
          </cell>
          <cell r="HH178">
            <v>0</v>
          </cell>
          <cell r="HI178">
            <v>0</v>
          </cell>
          <cell r="HJ178">
            <v>0</v>
          </cell>
          <cell r="HK178">
            <v>0</v>
          </cell>
          <cell r="HL178">
            <v>0</v>
          </cell>
          <cell r="HM178">
            <v>0</v>
          </cell>
          <cell r="HN178">
            <v>0</v>
          </cell>
          <cell r="HO178">
            <v>0</v>
          </cell>
          <cell r="HP178">
            <v>0</v>
          </cell>
          <cell r="HQ178">
            <v>0</v>
          </cell>
          <cell r="HR178">
            <v>0</v>
          </cell>
          <cell r="HS178">
            <v>0</v>
          </cell>
          <cell r="HT178">
            <v>0</v>
          </cell>
          <cell r="HU178">
            <v>0</v>
          </cell>
          <cell r="HV178">
            <v>0</v>
          </cell>
          <cell r="HW178">
            <v>0</v>
          </cell>
          <cell r="HX178">
            <v>0</v>
          </cell>
          <cell r="HY178">
            <v>0</v>
          </cell>
          <cell r="HZ178">
            <v>0</v>
          </cell>
          <cell r="IA178">
            <v>0</v>
          </cell>
          <cell r="IB178">
            <v>0</v>
          </cell>
          <cell r="IC178">
            <v>8308.9885183167862</v>
          </cell>
          <cell r="ID178">
            <v>0</v>
          </cell>
          <cell r="IE178">
            <v>81.175999999999988</v>
          </cell>
          <cell r="IF178">
            <v>0</v>
          </cell>
          <cell r="IG178">
            <v>1379.5060000000001</v>
          </cell>
          <cell r="IH178">
            <v>0</v>
          </cell>
          <cell r="II178">
            <v>0</v>
          </cell>
          <cell r="IJ178">
            <v>0</v>
          </cell>
          <cell r="IK178">
            <v>164119</v>
          </cell>
          <cell r="IL178">
            <v>0</v>
          </cell>
          <cell r="IM178">
            <v>164119</v>
          </cell>
          <cell r="IN178">
            <v>0</v>
          </cell>
          <cell r="IO178">
            <v>0</v>
          </cell>
          <cell r="IP178">
            <v>0</v>
          </cell>
          <cell r="IQ178">
            <v>0</v>
          </cell>
          <cell r="IR178">
            <v>0</v>
          </cell>
          <cell r="IS178">
            <v>0</v>
          </cell>
          <cell r="IT178">
            <v>0</v>
          </cell>
          <cell r="IU178">
            <v>0</v>
          </cell>
          <cell r="IV178">
            <v>0</v>
          </cell>
          <cell r="IW178">
            <v>0</v>
          </cell>
          <cell r="IX178">
            <v>0</v>
          </cell>
          <cell r="IY178">
            <v>121.90338826000001</v>
          </cell>
          <cell r="IZ178">
            <v>0</v>
          </cell>
          <cell r="JA178">
            <v>0</v>
          </cell>
          <cell r="JB178">
            <v>0</v>
          </cell>
          <cell r="JC178">
            <v>0</v>
          </cell>
          <cell r="JD178">
            <v>0</v>
          </cell>
          <cell r="JE178">
            <v>0</v>
          </cell>
          <cell r="JF178">
            <v>0</v>
          </cell>
          <cell r="JG178">
            <v>273</v>
          </cell>
          <cell r="JH178">
            <v>0</v>
          </cell>
          <cell r="JI178">
            <v>273</v>
          </cell>
          <cell r="JJ178">
            <v>6.3401916800000002</v>
          </cell>
          <cell r="JK178">
            <v>0</v>
          </cell>
          <cell r="JL178">
            <v>0</v>
          </cell>
          <cell r="JM178">
            <v>0</v>
          </cell>
          <cell r="JN178">
            <v>0</v>
          </cell>
          <cell r="JO178">
            <v>0</v>
          </cell>
          <cell r="JP178">
            <v>0</v>
          </cell>
          <cell r="JQ178">
            <v>0</v>
          </cell>
          <cell r="JR178">
            <v>22</v>
          </cell>
          <cell r="JS178">
            <v>0</v>
          </cell>
          <cell r="JT178">
            <v>22</v>
          </cell>
          <cell r="JU178">
            <v>115.56319658000001</v>
          </cell>
          <cell r="JV178">
            <v>0</v>
          </cell>
          <cell r="JW178">
            <v>0</v>
          </cell>
          <cell r="JX178">
            <v>0</v>
          </cell>
          <cell r="JY178">
            <v>0</v>
          </cell>
          <cell r="JZ178">
            <v>0</v>
          </cell>
          <cell r="KA178">
            <v>0</v>
          </cell>
          <cell r="KB178">
            <v>0</v>
          </cell>
          <cell r="KC178">
            <v>251</v>
          </cell>
          <cell r="KD178">
            <v>0</v>
          </cell>
          <cell r="KE178">
            <v>251</v>
          </cell>
          <cell r="KF178">
            <v>0</v>
          </cell>
          <cell r="KG178">
            <v>0</v>
          </cell>
          <cell r="KH178">
            <v>0</v>
          </cell>
          <cell r="KI178">
            <v>0</v>
          </cell>
          <cell r="KJ178">
            <v>0</v>
          </cell>
          <cell r="KK178">
            <v>0</v>
          </cell>
          <cell r="KL178">
            <v>0</v>
          </cell>
          <cell r="KM178">
            <v>0</v>
          </cell>
          <cell r="KN178">
            <v>0</v>
          </cell>
          <cell r="KO178">
            <v>0</v>
          </cell>
          <cell r="KP178">
            <v>0</v>
          </cell>
          <cell r="KQ178">
            <v>0</v>
          </cell>
          <cell r="KR178">
            <v>0</v>
          </cell>
          <cell r="KS178">
            <v>0</v>
          </cell>
          <cell r="KT178">
            <v>0</v>
          </cell>
          <cell r="KU178">
            <v>0</v>
          </cell>
          <cell r="KV178">
            <v>0</v>
          </cell>
          <cell r="KW178">
            <v>0</v>
          </cell>
          <cell r="KX178">
            <v>0</v>
          </cell>
          <cell r="KY178">
            <v>0</v>
          </cell>
          <cell r="KZ178">
            <v>0</v>
          </cell>
          <cell r="LA178">
            <v>0</v>
          </cell>
          <cell r="LB178">
            <v>115.56319658000001</v>
          </cell>
          <cell r="LC178">
            <v>0</v>
          </cell>
          <cell r="LD178">
            <v>0</v>
          </cell>
          <cell r="LE178">
            <v>0</v>
          </cell>
          <cell r="LF178">
            <v>0</v>
          </cell>
          <cell r="LG178">
            <v>0</v>
          </cell>
          <cell r="LH178">
            <v>0</v>
          </cell>
          <cell r="LI178">
            <v>0</v>
          </cell>
          <cell r="LJ178">
            <v>251</v>
          </cell>
          <cell r="LK178">
            <v>0</v>
          </cell>
          <cell r="LL178">
            <v>251</v>
          </cell>
          <cell r="LQ178">
            <v>0</v>
          </cell>
          <cell r="LR178">
            <v>0</v>
          </cell>
          <cell r="LS178">
            <v>0</v>
          </cell>
          <cell r="LT178">
            <v>0</v>
          </cell>
          <cell r="LU178">
            <v>0</v>
          </cell>
          <cell r="LX178">
            <v>0</v>
          </cell>
          <cell r="LY178">
            <v>0</v>
          </cell>
          <cell r="LZ178">
            <v>0</v>
          </cell>
          <cell r="MA178">
            <v>0</v>
          </cell>
          <cell r="MB178">
            <v>0</v>
          </cell>
          <cell r="MC178">
            <v>0</v>
          </cell>
          <cell r="MD178">
            <v>0</v>
          </cell>
          <cell r="ME178">
            <v>0</v>
          </cell>
          <cell r="MF178">
            <v>0</v>
          </cell>
          <cell r="MG178">
            <v>0</v>
          </cell>
          <cell r="MH178">
            <v>0</v>
          </cell>
          <cell r="MI178">
            <v>0</v>
          </cell>
          <cell r="MJ178">
            <v>0</v>
          </cell>
          <cell r="MK178">
            <v>0</v>
          </cell>
          <cell r="ML178">
            <v>0</v>
          </cell>
          <cell r="MM178">
            <v>0</v>
          </cell>
          <cell r="MN178">
            <v>0</v>
          </cell>
          <cell r="MO178">
            <v>0</v>
          </cell>
          <cell r="MP178">
            <v>0</v>
          </cell>
          <cell r="MQ178">
            <v>0</v>
          </cell>
          <cell r="MR178">
            <v>0</v>
          </cell>
          <cell r="MS178">
            <v>0</v>
          </cell>
          <cell r="MT178">
            <v>0</v>
          </cell>
          <cell r="MU178">
            <v>0</v>
          </cell>
          <cell r="MV178">
            <v>0</v>
          </cell>
          <cell r="MW178">
            <v>0</v>
          </cell>
          <cell r="MX178">
            <v>0</v>
          </cell>
          <cell r="MY178">
            <v>0</v>
          </cell>
          <cell r="MZ178">
            <v>0</v>
          </cell>
          <cell r="NA178">
            <v>0</v>
          </cell>
          <cell r="NB178">
            <v>0</v>
          </cell>
          <cell r="NC178">
            <v>0</v>
          </cell>
          <cell r="ND178">
            <v>0</v>
          </cell>
          <cell r="NE178">
            <v>0</v>
          </cell>
          <cell r="NF178">
            <v>0</v>
          </cell>
          <cell r="NG178">
            <v>0</v>
          </cell>
          <cell r="NH178">
            <v>0</v>
          </cell>
          <cell r="NI178">
            <v>0</v>
          </cell>
          <cell r="NJ178">
            <v>0</v>
          </cell>
          <cell r="NK178">
            <v>0</v>
          </cell>
          <cell r="NL178">
            <v>0</v>
          </cell>
          <cell r="NM178">
            <v>0</v>
          </cell>
          <cell r="NN178">
            <v>0</v>
          </cell>
          <cell r="NO178">
            <v>0</v>
          </cell>
          <cell r="NP178">
            <v>0</v>
          </cell>
          <cell r="NQ178">
            <v>0</v>
          </cell>
          <cell r="NR178">
            <v>0</v>
          </cell>
          <cell r="NS178">
            <v>0</v>
          </cell>
          <cell r="NT178">
            <v>0</v>
          </cell>
          <cell r="NU178">
            <v>0</v>
          </cell>
          <cell r="NV178">
            <v>0</v>
          </cell>
          <cell r="NW178">
            <v>0</v>
          </cell>
          <cell r="NX178">
            <v>0</v>
          </cell>
          <cell r="NY178">
            <v>0</v>
          </cell>
          <cell r="NZ178">
            <v>0</v>
          </cell>
          <cell r="OA178">
            <v>0</v>
          </cell>
          <cell r="OB178">
            <v>0</v>
          </cell>
          <cell r="OC178">
            <v>0</v>
          </cell>
          <cell r="OD178">
            <v>0</v>
          </cell>
          <cell r="OE178">
            <v>0</v>
          </cell>
          <cell r="OF178">
            <v>0</v>
          </cell>
          <cell r="OG178">
            <v>0</v>
          </cell>
          <cell r="OH178">
            <v>0</v>
          </cell>
          <cell r="OI178">
            <v>0</v>
          </cell>
          <cell r="OJ178">
            <v>0</v>
          </cell>
          <cell r="OL178" t="str">
            <v>нд</v>
          </cell>
          <cell r="OM178" t="str">
            <v>нд</v>
          </cell>
          <cell r="ON178" t="str">
            <v>нд</v>
          </cell>
          <cell r="OO178" t="str">
            <v>нд</v>
          </cell>
          <cell r="OP178" t="str">
            <v>нд</v>
          </cell>
          <cell r="OR178" t="str">
            <v>нд</v>
          </cell>
          <cell r="OT178">
            <v>15637.185665075769</v>
          </cell>
        </row>
        <row r="179">
          <cell r="A179" t="str">
            <v>Г</v>
          </cell>
          <cell r="B179" t="str">
            <v>1.2.1.1.2</v>
          </cell>
          <cell r="C179" t="str">
            <v>Наименование объекта по производству электрической энергии, всего, в том числе:</v>
          </cell>
          <cell r="D179" t="str">
            <v>Г</v>
          </cell>
          <cell r="E179">
            <v>0</v>
          </cell>
          <cell r="H179">
            <v>0</v>
          </cell>
          <cell r="J179">
            <v>2455.9926644699999</v>
          </cell>
          <cell r="K179">
            <v>0</v>
          </cell>
          <cell r="L179">
            <v>2455.9926644699999</v>
          </cell>
          <cell r="M179">
            <v>999.58759440000017</v>
          </cell>
          <cell r="N179">
            <v>0</v>
          </cell>
          <cell r="O179">
            <v>199.96046895000003</v>
          </cell>
          <cell r="P179">
            <v>69.464734550000003</v>
          </cell>
          <cell r="Q179">
            <v>1186.9798665699998</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cell r="AO179">
            <v>0</v>
          </cell>
          <cell r="AP179">
            <v>0</v>
          </cell>
          <cell r="AQ179">
            <v>0</v>
          </cell>
          <cell r="AR179">
            <v>0</v>
          </cell>
          <cell r="AS179">
            <v>0</v>
          </cell>
          <cell r="AT179">
            <v>0</v>
          </cell>
          <cell r="AU179">
            <v>0</v>
          </cell>
          <cell r="AV179">
            <v>0</v>
          </cell>
          <cell r="AW179">
            <v>0</v>
          </cell>
          <cell r="AX179">
            <v>0</v>
          </cell>
          <cell r="AY179">
            <v>0</v>
          </cell>
          <cell r="AZ179">
            <v>0</v>
          </cell>
          <cell r="BA179">
            <v>0</v>
          </cell>
          <cell r="BB179" t="str">
            <v/>
          </cell>
          <cell r="BC179" t="str">
            <v/>
          </cell>
          <cell r="BD179" t="str">
            <v/>
          </cell>
          <cell r="BE179" t="str">
            <v/>
          </cell>
          <cell r="BF179">
            <v>0</v>
          </cell>
          <cell r="BG179">
            <v>0</v>
          </cell>
          <cell r="BH179">
            <v>0</v>
          </cell>
          <cell r="BI179">
            <v>0</v>
          </cell>
          <cell r="BJ179">
            <v>0</v>
          </cell>
          <cell r="BK179">
            <v>0</v>
          </cell>
          <cell r="BL179">
            <v>0</v>
          </cell>
          <cell r="BM179">
            <v>0</v>
          </cell>
          <cell r="BN179">
            <v>0</v>
          </cell>
          <cell r="BO179">
            <v>0</v>
          </cell>
          <cell r="BP179">
            <v>0</v>
          </cell>
          <cell r="BQ179">
            <v>0</v>
          </cell>
          <cell r="BR179">
            <v>0</v>
          </cell>
          <cell r="BS179">
            <v>0</v>
          </cell>
          <cell r="BT179">
            <v>0</v>
          </cell>
          <cell r="BU179">
            <v>0</v>
          </cell>
          <cell r="BV179">
            <v>0</v>
          </cell>
          <cell r="BW179">
            <v>0</v>
          </cell>
          <cell r="BX179">
            <v>0</v>
          </cell>
          <cell r="BY179">
            <v>0</v>
          </cell>
          <cell r="BZ179">
            <v>0</v>
          </cell>
          <cell r="CA179">
            <v>0</v>
          </cell>
          <cell r="CB179">
            <v>0</v>
          </cell>
          <cell r="CC179">
            <v>0</v>
          </cell>
          <cell r="CD179">
            <v>0</v>
          </cell>
          <cell r="CE179">
            <v>0</v>
          </cell>
          <cell r="CF179">
            <v>0</v>
          </cell>
          <cell r="CG179">
            <v>0</v>
          </cell>
          <cell r="CH179">
            <v>0</v>
          </cell>
          <cell r="CI179">
            <v>0</v>
          </cell>
          <cell r="CJ179">
            <v>0</v>
          </cell>
          <cell r="CK179">
            <v>0</v>
          </cell>
          <cell r="CL179">
            <v>0</v>
          </cell>
          <cell r="CM179">
            <v>0</v>
          </cell>
          <cell r="CN179">
            <v>0</v>
          </cell>
          <cell r="CO179">
            <v>0</v>
          </cell>
          <cell r="CP179">
            <v>0</v>
          </cell>
          <cell r="CQ179" t="str">
            <v/>
          </cell>
          <cell r="CR179" t="str">
            <v/>
          </cell>
          <cell r="CS179" t="str">
            <v/>
          </cell>
          <cell r="CT179" t="str">
            <v/>
          </cell>
          <cell r="CU179">
            <v>0</v>
          </cell>
          <cell r="CX179">
            <v>11773.071493446381</v>
          </cell>
          <cell r="CY179">
            <v>2007.6103241393257</v>
          </cell>
          <cell r="CZ179">
            <v>3841.5348877713004</v>
          </cell>
          <cell r="DA179">
            <v>3963.2928893735866</v>
          </cell>
          <cell r="DB179">
            <v>1960.6333921621663</v>
          </cell>
          <cell r="DE179">
            <v>0</v>
          </cell>
          <cell r="DG179">
            <v>1858.2327315399998</v>
          </cell>
          <cell r="DH179">
            <v>0</v>
          </cell>
          <cell r="DI179">
            <v>1858.2327315399998</v>
          </cell>
          <cell r="DJ179">
            <v>591.40477412999996</v>
          </cell>
          <cell r="DK179">
            <v>443.57690142000001</v>
          </cell>
          <cell r="DL179">
            <v>711.97321601999988</v>
          </cell>
          <cell r="DM179">
            <v>111.27783997</v>
          </cell>
          <cell r="DN179">
            <v>7287.9116630170756</v>
          </cell>
          <cell r="DS179">
            <v>457.4</v>
          </cell>
          <cell r="DT179">
            <v>1398.5</v>
          </cell>
          <cell r="DU179">
            <v>1496.3844160049637</v>
          </cell>
          <cell r="DV179">
            <v>3935.6272470121125</v>
          </cell>
          <cell r="DW179">
            <v>1398.5</v>
          </cell>
          <cell r="DX179" t="str">
            <v/>
          </cell>
          <cell r="DY179" t="str">
            <v/>
          </cell>
          <cell r="DZ179" t="str">
            <v/>
          </cell>
          <cell r="EA179" t="str">
            <v/>
          </cell>
          <cell r="EB179">
            <v>0</v>
          </cell>
          <cell r="EC179">
            <v>381.27780788000001</v>
          </cell>
          <cell r="ED179">
            <v>195.56735697000005</v>
          </cell>
          <cell r="EE179">
            <v>22.006682420000001</v>
          </cell>
          <cell r="EF179">
            <v>155.14677308</v>
          </cell>
          <cell r="EG179">
            <v>8.5569954100000007</v>
          </cell>
          <cell r="EH179">
            <v>77.123455160000006</v>
          </cell>
          <cell r="EI179">
            <v>7.1553000000000005E-2</v>
          </cell>
          <cell r="EJ179">
            <v>1.69555777</v>
          </cell>
          <cell r="EK179">
            <v>71.096784159999999</v>
          </cell>
          <cell r="EL179">
            <v>4.2595602299999999</v>
          </cell>
          <cell r="EM179">
            <v>304.15435272000002</v>
          </cell>
          <cell r="EN179">
            <v>195.49580397000003</v>
          </cell>
          <cell r="EO179">
            <v>20.31112465</v>
          </cell>
          <cell r="EP179">
            <v>84.049988920000004</v>
          </cell>
          <cell r="EQ179">
            <v>4.2974351799999999</v>
          </cell>
          <cell r="ER179">
            <v>195.49580397000003</v>
          </cell>
          <cell r="ES179">
            <v>0</v>
          </cell>
          <cell r="ET179">
            <v>0</v>
          </cell>
          <cell r="EU179">
            <v>0</v>
          </cell>
          <cell r="EV179">
            <v>0</v>
          </cell>
          <cell r="EW179">
            <v>0</v>
          </cell>
          <cell r="EX179">
            <v>0</v>
          </cell>
          <cell r="EY179">
            <v>0</v>
          </cell>
          <cell r="EZ179">
            <v>0</v>
          </cell>
          <cell r="FA179">
            <v>0</v>
          </cell>
          <cell r="FB179">
            <v>304.15435272000002</v>
          </cell>
          <cell r="FC179">
            <v>195.49580397000003</v>
          </cell>
          <cell r="FD179">
            <v>20.31112465</v>
          </cell>
          <cell r="FE179">
            <v>84.049988920000004</v>
          </cell>
          <cell r="FF179">
            <v>4.2974351799999999</v>
          </cell>
          <cell r="FG179" t="str">
            <v/>
          </cell>
          <cell r="FH179" t="str">
            <v/>
          </cell>
          <cell r="FI179" t="str">
            <v/>
          </cell>
          <cell r="FJ179" t="str">
            <v/>
          </cell>
          <cell r="FK179">
            <v>0</v>
          </cell>
          <cell r="FN179">
            <v>11773.071493446381</v>
          </cell>
          <cell r="FO179">
            <v>0</v>
          </cell>
          <cell r="FP179">
            <v>291.60899999999998</v>
          </cell>
          <cell r="FQ179">
            <v>0</v>
          </cell>
          <cell r="FR179">
            <v>2020.682</v>
          </cell>
          <cell r="FS179">
            <v>1892.0920000000001</v>
          </cell>
          <cell r="FT179">
            <v>72.739999999999995</v>
          </cell>
          <cell r="FU179">
            <v>55.85</v>
          </cell>
          <cell r="FV179">
            <v>202321</v>
          </cell>
          <cell r="FW179">
            <v>0</v>
          </cell>
          <cell r="FX179">
            <v>202321</v>
          </cell>
          <cell r="FZ179">
            <v>1199.2375608699999</v>
          </cell>
          <cell r="GA179">
            <v>0</v>
          </cell>
          <cell r="GB179">
            <v>36.483000000000004</v>
          </cell>
          <cell r="GC179">
            <v>0</v>
          </cell>
          <cell r="GD179">
            <v>545.12599999999998</v>
          </cell>
          <cell r="GE179">
            <v>545.12599999999998</v>
          </cell>
          <cell r="GF179">
            <v>0</v>
          </cell>
          <cell r="GG179">
            <v>0</v>
          </cell>
          <cell r="GH179">
            <v>13857</v>
          </cell>
          <cell r="GI179">
            <v>0</v>
          </cell>
          <cell r="GJ179">
            <v>13857</v>
          </cell>
          <cell r="GK179">
            <v>8308.9885183167862</v>
          </cell>
          <cell r="GL179">
            <v>0</v>
          </cell>
          <cell r="GM179">
            <v>81.175999999999988</v>
          </cell>
          <cell r="GN179">
            <v>0</v>
          </cell>
          <cell r="GO179">
            <v>1379.5060000000001</v>
          </cell>
          <cell r="GP179">
            <v>0</v>
          </cell>
          <cell r="GQ179">
            <v>0</v>
          </cell>
          <cell r="GR179">
            <v>0</v>
          </cell>
          <cell r="GS179">
            <v>164119</v>
          </cell>
          <cell r="GT179">
            <v>0</v>
          </cell>
          <cell r="GU179">
            <v>164119</v>
          </cell>
          <cell r="GV179">
            <v>0</v>
          </cell>
          <cell r="GW179">
            <v>0</v>
          </cell>
          <cell r="GX179">
            <v>0</v>
          </cell>
          <cell r="GY179">
            <v>0</v>
          </cell>
          <cell r="GZ179">
            <v>0</v>
          </cell>
          <cell r="HA179">
            <v>0</v>
          </cell>
          <cell r="HB179">
            <v>0</v>
          </cell>
          <cell r="HC179">
            <v>0</v>
          </cell>
          <cell r="HD179">
            <v>0</v>
          </cell>
          <cell r="HE179">
            <v>0</v>
          </cell>
          <cell r="HF179">
            <v>0</v>
          </cell>
          <cell r="HG179">
            <v>0</v>
          </cell>
          <cell r="HH179">
            <v>0</v>
          </cell>
          <cell r="HI179">
            <v>0</v>
          </cell>
          <cell r="HJ179">
            <v>0</v>
          </cell>
          <cell r="HK179">
            <v>0</v>
          </cell>
          <cell r="HL179">
            <v>0</v>
          </cell>
          <cell r="HM179">
            <v>0</v>
          </cell>
          <cell r="HN179">
            <v>0</v>
          </cell>
          <cell r="HO179">
            <v>0</v>
          </cell>
          <cell r="HP179">
            <v>0</v>
          </cell>
          <cell r="HQ179">
            <v>0</v>
          </cell>
          <cell r="HR179">
            <v>0</v>
          </cell>
          <cell r="HS179">
            <v>0</v>
          </cell>
          <cell r="HT179">
            <v>0</v>
          </cell>
          <cell r="HU179">
            <v>0</v>
          </cell>
          <cell r="HV179">
            <v>0</v>
          </cell>
          <cell r="HW179">
            <v>0</v>
          </cell>
          <cell r="HX179">
            <v>0</v>
          </cell>
          <cell r="HY179">
            <v>0</v>
          </cell>
          <cell r="HZ179">
            <v>0</v>
          </cell>
          <cell r="IA179">
            <v>0</v>
          </cell>
          <cell r="IB179">
            <v>0</v>
          </cell>
          <cell r="IC179">
            <v>8308.9885183167862</v>
          </cell>
          <cell r="ID179">
            <v>0</v>
          </cell>
          <cell r="IE179">
            <v>81.175999999999988</v>
          </cell>
          <cell r="IF179">
            <v>0</v>
          </cell>
          <cell r="IG179">
            <v>1379.5060000000001</v>
          </cell>
          <cell r="IH179">
            <v>0</v>
          </cell>
          <cell r="II179">
            <v>0</v>
          </cell>
          <cell r="IJ179">
            <v>0</v>
          </cell>
          <cell r="IK179">
            <v>164119</v>
          </cell>
          <cell r="IL179">
            <v>0</v>
          </cell>
          <cell r="IM179">
            <v>164119</v>
          </cell>
          <cell r="IN179">
            <v>0</v>
          </cell>
          <cell r="IO179">
            <v>0</v>
          </cell>
          <cell r="IP179">
            <v>0</v>
          </cell>
          <cell r="IQ179">
            <v>0</v>
          </cell>
          <cell r="IR179">
            <v>0</v>
          </cell>
          <cell r="IS179">
            <v>0</v>
          </cell>
          <cell r="IT179">
            <v>0</v>
          </cell>
          <cell r="IU179">
            <v>0</v>
          </cell>
          <cell r="IV179">
            <v>0</v>
          </cell>
          <cell r="IW179">
            <v>0</v>
          </cell>
          <cell r="IX179">
            <v>0</v>
          </cell>
          <cell r="IY179">
            <v>121.90338826000001</v>
          </cell>
          <cell r="IZ179">
            <v>0</v>
          </cell>
          <cell r="JA179">
            <v>0</v>
          </cell>
          <cell r="JB179">
            <v>0</v>
          </cell>
          <cell r="JC179">
            <v>0</v>
          </cell>
          <cell r="JD179">
            <v>0</v>
          </cell>
          <cell r="JE179">
            <v>0</v>
          </cell>
          <cell r="JF179">
            <v>0</v>
          </cell>
          <cell r="JG179">
            <v>273</v>
          </cell>
          <cell r="JH179">
            <v>0</v>
          </cell>
          <cell r="JI179">
            <v>273</v>
          </cell>
          <cell r="JJ179">
            <v>6.3401916800000002</v>
          </cell>
          <cell r="JK179">
            <v>0</v>
          </cell>
          <cell r="JL179">
            <v>0</v>
          </cell>
          <cell r="JM179">
            <v>0</v>
          </cell>
          <cell r="JN179">
            <v>0</v>
          </cell>
          <cell r="JO179">
            <v>0</v>
          </cell>
          <cell r="JP179">
            <v>0</v>
          </cell>
          <cell r="JQ179">
            <v>0</v>
          </cell>
          <cell r="JR179">
            <v>22</v>
          </cell>
          <cell r="JS179">
            <v>0</v>
          </cell>
          <cell r="JT179">
            <v>22</v>
          </cell>
          <cell r="JU179">
            <v>115.56319658000001</v>
          </cell>
          <cell r="JV179">
            <v>0</v>
          </cell>
          <cell r="JW179">
            <v>0</v>
          </cell>
          <cell r="JX179">
            <v>0</v>
          </cell>
          <cell r="JY179">
            <v>0</v>
          </cell>
          <cell r="JZ179">
            <v>0</v>
          </cell>
          <cell r="KA179">
            <v>0</v>
          </cell>
          <cell r="KB179">
            <v>0</v>
          </cell>
          <cell r="KC179">
            <v>251</v>
          </cell>
          <cell r="KD179">
            <v>0</v>
          </cell>
          <cell r="KE179">
            <v>251</v>
          </cell>
          <cell r="KF179">
            <v>0</v>
          </cell>
          <cell r="KG179">
            <v>0</v>
          </cell>
          <cell r="KH179">
            <v>0</v>
          </cell>
          <cell r="KI179">
            <v>0</v>
          </cell>
          <cell r="KJ179">
            <v>0</v>
          </cell>
          <cell r="KK179">
            <v>0</v>
          </cell>
          <cell r="KL179">
            <v>0</v>
          </cell>
          <cell r="KM179">
            <v>0</v>
          </cell>
          <cell r="KN179">
            <v>0</v>
          </cell>
          <cell r="KO179">
            <v>0</v>
          </cell>
          <cell r="KP179">
            <v>0</v>
          </cell>
          <cell r="KQ179">
            <v>0</v>
          </cell>
          <cell r="KR179">
            <v>0</v>
          </cell>
          <cell r="KS179">
            <v>0</v>
          </cell>
          <cell r="KT179">
            <v>0</v>
          </cell>
          <cell r="KU179">
            <v>0</v>
          </cell>
          <cell r="KV179">
            <v>0</v>
          </cell>
          <cell r="KW179">
            <v>0</v>
          </cell>
          <cell r="KX179">
            <v>0</v>
          </cell>
          <cell r="KY179">
            <v>0</v>
          </cell>
          <cell r="KZ179">
            <v>0</v>
          </cell>
          <cell r="LA179">
            <v>0</v>
          </cell>
          <cell r="LB179">
            <v>115.56319658000001</v>
          </cell>
          <cell r="LC179">
            <v>0</v>
          </cell>
          <cell r="LD179">
            <v>0</v>
          </cell>
          <cell r="LE179">
            <v>0</v>
          </cell>
          <cell r="LF179">
            <v>0</v>
          </cell>
          <cell r="LG179">
            <v>0</v>
          </cell>
          <cell r="LH179">
            <v>0</v>
          </cell>
          <cell r="LI179">
            <v>0</v>
          </cell>
          <cell r="LJ179">
            <v>251</v>
          </cell>
          <cell r="LK179">
            <v>0</v>
          </cell>
          <cell r="LL179">
            <v>251</v>
          </cell>
          <cell r="LQ179">
            <v>0</v>
          </cell>
          <cell r="LR179">
            <v>0</v>
          </cell>
          <cell r="LS179">
            <v>0</v>
          </cell>
          <cell r="LT179">
            <v>0</v>
          </cell>
          <cell r="LU179">
            <v>0</v>
          </cell>
          <cell r="LX179">
            <v>0</v>
          </cell>
          <cell r="LY179">
            <v>0</v>
          </cell>
          <cell r="LZ179">
            <v>0</v>
          </cell>
          <cell r="MA179">
            <v>0</v>
          </cell>
          <cell r="MB179">
            <v>0</v>
          </cell>
          <cell r="MC179">
            <v>0</v>
          </cell>
          <cell r="MD179">
            <v>0</v>
          </cell>
          <cell r="ME179">
            <v>0</v>
          </cell>
          <cell r="MF179">
            <v>0</v>
          </cell>
          <cell r="MG179">
            <v>0</v>
          </cell>
          <cell r="MH179">
            <v>0</v>
          </cell>
          <cell r="MI179">
            <v>0</v>
          </cell>
          <cell r="MJ179">
            <v>0</v>
          </cell>
          <cell r="MK179">
            <v>0</v>
          </cell>
          <cell r="ML179">
            <v>0</v>
          </cell>
          <cell r="MM179">
            <v>0</v>
          </cell>
          <cell r="MN179">
            <v>0</v>
          </cell>
          <cell r="MO179">
            <v>0</v>
          </cell>
          <cell r="MP179">
            <v>0</v>
          </cell>
          <cell r="MQ179">
            <v>0</v>
          </cell>
          <cell r="MR179">
            <v>0</v>
          </cell>
          <cell r="MS179">
            <v>0</v>
          </cell>
          <cell r="MT179">
            <v>0</v>
          </cell>
          <cell r="MU179">
            <v>0</v>
          </cell>
          <cell r="MV179">
            <v>0</v>
          </cell>
          <cell r="MW179">
            <v>0</v>
          </cell>
          <cell r="MX179">
            <v>0</v>
          </cell>
          <cell r="MY179">
            <v>0</v>
          </cell>
          <cell r="MZ179">
            <v>0</v>
          </cell>
          <cell r="NA179">
            <v>0</v>
          </cell>
          <cell r="NB179">
            <v>0</v>
          </cell>
          <cell r="NC179">
            <v>0</v>
          </cell>
          <cell r="ND179">
            <v>0</v>
          </cell>
          <cell r="NE179">
            <v>0</v>
          </cell>
          <cell r="NF179">
            <v>0</v>
          </cell>
          <cell r="NG179">
            <v>0</v>
          </cell>
          <cell r="NH179">
            <v>0</v>
          </cell>
          <cell r="NI179">
            <v>0</v>
          </cell>
          <cell r="NJ179">
            <v>0</v>
          </cell>
          <cell r="NK179">
            <v>0</v>
          </cell>
          <cell r="NL179">
            <v>0</v>
          </cell>
          <cell r="NM179">
            <v>0</v>
          </cell>
          <cell r="NN179">
            <v>0</v>
          </cell>
          <cell r="NO179">
            <v>0</v>
          </cell>
          <cell r="NP179">
            <v>0</v>
          </cell>
          <cell r="NQ179">
            <v>0</v>
          </cell>
          <cell r="NR179">
            <v>0</v>
          </cell>
          <cell r="NS179">
            <v>0</v>
          </cell>
          <cell r="NT179">
            <v>0</v>
          </cell>
          <cell r="NU179">
            <v>0</v>
          </cell>
          <cell r="NV179">
            <v>0</v>
          </cell>
          <cell r="NW179">
            <v>0</v>
          </cell>
          <cell r="NX179">
            <v>0</v>
          </cell>
          <cell r="NY179">
            <v>0</v>
          </cell>
          <cell r="NZ179">
            <v>0</v>
          </cell>
          <cell r="OA179">
            <v>0</v>
          </cell>
          <cell r="OB179">
            <v>0</v>
          </cell>
          <cell r="OC179">
            <v>0</v>
          </cell>
          <cell r="OD179">
            <v>0</v>
          </cell>
          <cell r="OE179">
            <v>0</v>
          </cell>
          <cell r="OF179">
            <v>0</v>
          </cell>
          <cell r="OG179">
            <v>0</v>
          </cell>
          <cell r="OH179">
            <v>0</v>
          </cell>
          <cell r="OI179">
            <v>0</v>
          </cell>
          <cell r="OJ179">
            <v>0</v>
          </cell>
          <cell r="OL179" t="str">
            <v>нд</v>
          </cell>
          <cell r="OM179" t="str">
            <v>нд</v>
          </cell>
          <cell r="ON179" t="str">
            <v>нд</v>
          </cell>
          <cell r="OO179" t="str">
            <v>нд</v>
          </cell>
          <cell r="OP179" t="str">
            <v>нд</v>
          </cell>
          <cell r="OR179" t="str">
            <v>нд</v>
          </cell>
          <cell r="OT179">
            <v>15637.185665075769</v>
          </cell>
        </row>
        <row r="180">
          <cell r="A180" t="str">
            <v>Г</v>
          </cell>
          <cell r="B180" t="str">
            <v>1.2.1.2</v>
          </cell>
          <cell r="C180" t="str">
            <v>Технологическое присоединение объектов по производству электрической энергии к электрическим сетям, всего, в том числе:</v>
          </cell>
          <cell r="D180" t="str">
            <v>Г</v>
          </cell>
          <cell r="E180">
            <v>0</v>
          </cell>
          <cell r="H180">
            <v>0</v>
          </cell>
          <cell r="J180">
            <v>2455.9926644699999</v>
          </cell>
          <cell r="K180">
            <v>0</v>
          </cell>
          <cell r="L180">
            <v>2455.9926644699999</v>
          </cell>
          <cell r="M180">
            <v>999.58759440000017</v>
          </cell>
          <cell r="N180">
            <v>0</v>
          </cell>
          <cell r="O180">
            <v>199.96046895000003</v>
          </cell>
          <cell r="P180">
            <v>69.464734550000003</v>
          </cell>
          <cell r="Q180">
            <v>1186.9798665699998</v>
          </cell>
          <cell r="R180">
            <v>0</v>
          </cell>
          <cell r="S180">
            <v>0</v>
          </cell>
          <cell r="T180">
            <v>0</v>
          </cell>
          <cell r="U180">
            <v>0</v>
          </cell>
          <cell r="V180">
            <v>0</v>
          </cell>
          <cell r="W180">
            <v>0</v>
          </cell>
          <cell r="X180">
            <v>0</v>
          </cell>
          <cell r="Y180">
            <v>0</v>
          </cell>
          <cell r="Z180">
            <v>0</v>
          </cell>
          <cell r="AA180">
            <v>0</v>
          </cell>
          <cell r="AB180">
            <v>0</v>
          </cell>
          <cell r="AC180">
            <v>0</v>
          </cell>
          <cell r="AD180">
            <v>0</v>
          </cell>
          <cell r="AE180">
            <v>0</v>
          </cell>
          <cell r="AF180">
            <v>0</v>
          </cell>
          <cell r="AG180">
            <v>0</v>
          </cell>
          <cell r="AH180">
            <v>0</v>
          </cell>
          <cell r="AI180">
            <v>0</v>
          </cell>
          <cell r="AJ180">
            <v>0</v>
          </cell>
          <cell r="AK180">
            <v>0</v>
          </cell>
          <cell r="AL180">
            <v>0</v>
          </cell>
          <cell r="AM180">
            <v>0</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v>0</v>
          </cell>
          <cell r="BB180" t="str">
            <v/>
          </cell>
          <cell r="BC180" t="str">
            <v/>
          </cell>
          <cell r="BD180" t="str">
            <v/>
          </cell>
          <cell r="BE180" t="str">
            <v/>
          </cell>
          <cell r="BF180">
            <v>0</v>
          </cell>
          <cell r="BG180">
            <v>0</v>
          </cell>
          <cell r="BH180">
            <v>0</v>
          </cell>
          <cell r="BI180">
            <v>0</v>
          </cell>
          <cell r="BJ180">
            <v>0</v>
          </cell>
          <cell r="BK180">
            <v>0</v>
          </cell>
          <cell r="BL180">
            <v>0</v>
          </cell>
          <cell r="BM180">
            <v>0</v>
          </cell>
          <cell r="BN180">
            <v>0</v>
          </cell>
          <cell r="BO180">
            <v>0</v>
          </cell>
          <cell r="BP180">
            <v>0</v>
          </cell>
          <cell r="BQ180">
            <v>0</v>
          </cell>
          <cell r="BR180">
            <v>0</v>
          </cell>
          <cell r="BS180">
            <v>0</v>
          </cell>
          <cell r="BT180">
            <v>0</v>
          </cell>
          <cell r="BU180">
            <v>0</v>
          </cell>
          <cell r="BV180">
            <v>0</v>
          </cell>
          <cell r="BW180">
            <v>0</v>
          </cell>
          <cell r="BX180">
            <v>0</v>
          </cell>
          <cell r="BY180">
            <v>0</v>
          </cell>
          <cell r="BZ180">
            <v>0</v>
          </cell>
          <cell r="CA180">
            <v>0</v>
          </cell>
          <cell r="CB180">
            <v>0</v>
          </cell>
          <cell r="CC180">
            <v>0</v>
          </cell>
          <cell r="CD180">
            <v>0</v>
          </cell>
          <cell r="CE180">
            <v>0</v>
          </cell>
          <cell r="CF180">
            <v>0</v>
          </cell>
          <cell r="CG180">
            <v>0</v>
          </cell>
          <cell r="CH180">
            <v>0</v>
          </cell>
          <cell r="CI180">
            <v>0</v>
          </cell>
          <cell r="CJ180">
            <v>0</v>
          </cell>
          <cell r="CK180">
            <v>0</v>
          </cell>
          <cell r="CL180">
            <v>0</v>
          </cell>
          <cell r="CM180">
            <v>0</v>
          </cell>
          <cell r="CN180">
            <v>0</v>
          </cell>
          <cell r="CO180">
            <v>0</v>
          </cell>
          <cell r="CP180">
            <v>0</v>
          </cell>
          <cell r="CQ180" t="str">
            <v/>
          </cell>
          <cell r="CR180" t="str">
            <v/>
          </cell>
          <cell r="CS180" t="str">
            <v/>
          </cell>
          <cell r="CT180" t="str">
            <v/>
          </cell>
          <cell r="CU180">
            <v>0</v>
          </cell>
          <cell r="CX180">
            <v>11773.071493446381</v>
          </cell>
          <cell r="CY180">
            <v>2007.6103241393257</v>
          </cell>
          <cell r="CZ180">
            <v>3841.5348877713004</v>
          </cell>
          <cell r="DA180">
            <v>3963.2928893735866</v>
          </cell>
          <cell r="DB180">
            <v>1960.6333921621663</v>
          </cell>
          <cell r="DE180">
            <v>0</v>
          </cell>
          <cell r="DG180">
            <v>1858.2327315399998</v>
          </cell>
          <cell r="DH180">
            <v>0</v>
          </cell>
          <cell r="DI180">
            <v>1858.2327315399998</v>
          </cell>
          <cell r="DJ180">
            <v>591.40477412999996</v>
          </cell>
          <cell r="DK180">
            <v>443.57690142000001</v>
          </cell>
          <cell r="DL180">
            <v>711.97321601999988</v>
          </cell>
          <cell r="DM180">
            <v>111.27783997</v>
          </cell>
          <cell r="DN180">
            <v>7287.9116630170756</v>
          </cell>
          <cell r="DS180">
            <v>457.4</v>
          </cell>
          <cell r="DT180">
            <v>1398.5</v>
          </cell>
          <cell r="DU180">
            <v>1496.3844160049637</v>
          </cell>
          <cell r="DV180">
            <v>3935.6272470121125</v>
          </cell>
          <cell r="DW180">
            <v>1398.5</v>
          </cell>
          <cell r="DX180" t="str">
            <v/>
          </cell>
          <cell r="DY180" t="str">
            <v/>
          </cell>
          <cell r="DZ180" t="str">
            <v/>
          </cell>
          <cell r="EA180" t="str">
            <v/>
          </cell>
          <cell r="EB180">
            <v>0</v>
          </cell>
          <cell r="EC180">
            <v>381.27780788000001</v>
          </cell>
          <cell r="ED180">
            <v>195.56735697000005</v>
          </cell>
          <cell r="EE180">
            <v>22.006682420000001</v>
          </cell>
          <cell r="EF180">
            <v>155.14677308</v>
          </cell>
          <cell r="EG180">
            <v>8.5569954100000007</v>
          </cell>
          <cell r="EH180">
            <v>77.123455160000006</v>
          </cell>
          <cell r="EI180">
            <v>7.1553000000000005E-2</v>
          </cell>
          <cell r="EJ180">
            <v>1.69555777</v>
          </cell>
          <cell r="EK180">
            <v>71.096784159999999</v>
          </cell>
          <cell r="EL180">
            <v>4.2595602299999999</v>
          </cell>
          <cell r="EM180">
            <v>304.15435272000002</v>
          </cell>
          <cell r="EN180">
            <v>195.49580397000003</v>
          </cell>
          <cell r="EO180">
            <v>20.31112465</v>
          </cell>
          <cell r="EP180">
            <v>84.049988920000004</v>
          </cell>
          <cell r="EQ180">
            <v>4.2974351799999999</v>
          </cell>
          <cell r="ER180">
            <v>195.49580397000003</v>
          </cell>
          <cell r="ES180">
            <v>0</v>
          </cell>
          <cell r="ET180">
            <v>0</v>
          </cell>
          <cell r="EU180">
            <v>0</v>
          </cell>
          <cell r="EV180">
            <v>0</v>
          </cell>
          <cell r="EW180">
            <v>0</v>
          </cell>
          <cell r="EX180">
            <v>0</v>
          </cell>
          <cell r="EY180">
            <v>0</v>
          </cell>
          <cell r="EZ180">
            <v>0</v>
          </cell>
          <cell r="FA180">
            <v>0</v>
          </cell>
          <cell r="FB180">
            <v>304.15435272000002</v>
          </cell>
          <cell r="FC180">
            <v>195.49580397000003</v>
          </cell>
          <cell r="FD180">
            <v>20.31112465</v>
          </cell>
          <cell r="FE180">
            <v>84.049988920000004</v>
          </cell>
          <cell r="FF180">
            <v>4.2974351799999999</v>
          </cell>
          <cell r="FG180" t="str">
            <v/>
          </cell>
          <cell r="FH180" t="str">
            <v/>
          </cell>
          <cell r="FI180" t="str">
            <v/>
          </cell>
          <cell r="FJ180" t="str">
            <v/>
          </cell>
          <cell r="FK180">
            <v>0</v>
          </cell>
          <cell r="FN180">
            <v>11773.071493446381</v>
          </cell>
          <cell r="FO180">
            <v>0</v>
          </cell>
          <cell r="FP180">
            <v>291.60899999999998</v>
          </cell>
          <cell r="FQ180">
            <v>0</v>
          </cell>
          <cell r="FR180">
            <v>2020.682</v>
          </cell>
          <cell r="FS180">
            <v>1892.0920000000001</v>
          </cell>
          <cell r="FT180">
            <v>72.739999999999995</v>
          </cell>
          <cell r="FU180">
            <v>55.85</v>
          </cell>
          <cell r="FV180">
            <v>202321</v>
          </cell>
          <cell r="FW180">
            <v>0</v>
          </cell>
          <cell r="FX180">
            <v>202321</v>
          </cell>
          <cell r="FZ180">
            <v>1199.2375608699999</v>
          </cell>
          <cell r="GA180">
            <v>0</v>
          </cell>
          <cell r="GB180">
            <v>36.483000000000004</v>
          </cell>
          <cell r="GC180">
            <v>0</v>
          </cell>
          <cell r="GD180">
            <v>545.12599999999998</v>
          </cell>
          <cell r="GE180">
            <v>545.12599999999998</v>
          </cell>
          <cell r="GF180">
            <v>0</v>
          </cell>
          <cell r="GG180">
            <v>0</v>
          </cell>
          <cell r="GH180">
            <v>13857</v>
          </cell>
          <cell r="GI180">
            <v>0</v>
          </cell>
          <cell r="GJ180">
            <v>13857</v>
          </cell>
          <cell r="GK180">
            <v>8308.9885183167862</v>
          </cell>
          <cell r="GL180">
            <v>0</v>
          </cell>
          <cell r="GM180">
            <v>81.175999999999988</v>
          </cell>
          <cell r="GN180">
            <v>0</v>
          </cell>
          <cell r="GO180">
            <v>1379.5060000000001</v>
          </cell>
          <cell r="GP180">
            <v>0</v>
          </cell>
          <cell r="GQ180">
            <v>0</v>
          </cell>
          <cell r="GR180">
            <v>0</v>
          </cell>
          <cell r="GS180">
            <v>164119</v>
          </cell>
          <cell r="GT180">
            <v>0</v>
          </cell>
          <cell r="GU180">
            <v>164119</v>
          </cell>
          <cell r="GV180">
            <v>0</v>
          </cell>
          <cell r="GW180">
            <v>0</v>
          </cell>
          <cell r="GX180">
            <v>0</v>
          </cell>
          <cell r="GY180">
            <v>0</v>
          </cell>
          <cell r="GZ180">
            <v>0</v>
          </cell>
          <cell r="HA180">
            <v>0</v>
          </cell>
          <cell r="HB180">
            <v>0</v>
          </cell>
          <cell r="HC180">
            <v>0</v>
          </cell>
          <cell r="HD180">
            <v>0</v>
          </cell>
          <cell r="HE180">
            <v>0</v>
          </cell>
          <cell r="HF180">
            <v>0</v>
          </cell>
          <cell r="HG180">
            <v>0</v>
          </cell>
          <cell r="HH180">
            <v>0</v>
          </cell>
          <cell r="HI180">
            <v>0</v>
          </cell>
          <cell r="HJ180">
            <v>0</v>
          </cell>
          <cell r="HK180">
            <v>0</v>
          </cell>
          <cell r="HL180">
            <v>0</v>
          </cell>
          <cell r="HM180">
            <v>0</v>
          </cell>
          <cell r="HN180">
            <v>0</v>
          </cell>
          <cell r="HO180">
            <v>0</v>
          </cell>
          <cell r="HP180">
            <v>0</v>
          </cell>
          <cell r="HQ180">
            <v>0</v>
          </cell>
          <cell r="HR180">
            <v>0</v>
          </cell>
          <cell r="HS180">
            <v>0</v>
          </cell>
          <cell r="HT180">
            <v>0</v>
          </cell>
          <cell r="HU180">
            <v>0</v>
          </cell>
          <cell r="HV180">
            <v>0</v>
          </cell>
          <cell r="HW180">
            <v>0</v>
          </cell>
          <cell r="HX180">
            <v>0</v>
          </cell>
          <cell r="HY180">
            <v>0</v>
          </cell>
          <cell r="HZ180">
            <v>0</v>
          </cell>
          <cell r="IA180">
            <v>0</v>
          </cell>
          <cell r="IB180">
            <v>0</v>
          </cell>
          <cell r="IC180">
            <v>8308.9885183167862</v>
          </cell>
          <cell r="ID180">
            <v>0</v>
          </cell>
          <cell r="IE180">
            <v>81.175999999999988</v>
          </cell>
          <cell r="IF180">
            <v>0</v>
          </cell>
          <cell r="IG180">
            <v>1379.5060000000001</v>
          </cell>
          <cell r="IH180">
            <v>0</v>
          </cell>
          <cell r="II180">
            <v>0</v>
          </cell>
          <cell r="IJ180">
            <v>0</v>
          </cell>
          <cell r="IK180">
            <v>164119</v>
          </cell>
          <cell r="IL180">
            <v>0</v>
          </cell>
          <cell r="IM180">
            <v>164119</v>
          </cell>
          <cell r="IN180">
            <v>0</v>
          </cell>
          <cell r="IO180">
            <v>0</v>
          </cell>
          <cell r="IP180">
            <v>0</v>
          </cell>
          <cell r="IQ180">
            <v>0</v>
          </cell>
          <cell r="IR180">
            <v>0</v>
          </cell>
          <cell r="IS180">
            <v>0</v>
          </cell>
          <cell r="IT180">
            <v>0</v>
          </cell>
          <cell r="IU180">
            <v>0</v>
          </cell>
          <cell r="IV180">
            <v>0</v>
          </cell>
          <cell r="IW180">
            <v>0</v>
          </cell>
          <cell r="IX180">
            <v>0</v>
          </cell>
          <cell r="IY180">
            <v>121.90338826000001</v>
          </cell>
          <cell r="IZ180">
            <v>0</v>
          </cell>
          <cell r="JA180">
            <v>0</v>
          </cell>
          <cell r="JB180">
            <v>0</v>
          </cell>
          <cell r="JC180">
            <v>0</v>
          </cell>
          <cell r="JD180">
            <v>0</v>
          </cell>
          <cell r="JE180">
            <v>0</v>
          </cell>
          <cell r="JF180">
            <v>0</v>
          </cell>
          <cell r="JG180">
            <v>273</v>
          </cell>
          <cell r="JH180">
            <v>0</v>
          </cell>
          <cell r="JI180">
            <v>273</v>
          </cell>
          <cell r="JJ180">
            <v>6.3401916800000002</v>
          </cell>
          <cell r="JK180">
            <v>0</v>
          </cell>
          <cell r="JL180">
            <v>0</v>
          </cell>
          <cell r="JM180">
            <v>0</v>
          </cell>
          <cell r="JN180">
            <v>0</v>
          </cell>
          <cell r="JO180">
            <v>0</v>
          </cell>
          <cell r="JP180">
            <v>0</v>
          </cell>
          <cell r="JQ180">
            <v>0</v>
          </cell>
          <cell r="JR180">
            <v>22</v>
          </cell>
          <cell r="JS180">
            <v>0</v>
          </cell>
          <cell r="JT180">
            <v>22</v>
          </cell>
          <cell r="JU180">
            <v>115.56319658000001</v>
          </cell>
          <cell r="JV180">
            <v>0</v>
          </cell>
          <cell r="JW180">
            <v>0</v>
          </cell>
          <cell r="JX180">
            <v>0</v>
          </cell>
          <cell r="JY180">
            <v>0</v>
          </cell>
          <cell r="JZ180">
            <v>0</v>
          </cell>
          <cell r="KA180">
            <v>0</v>
          </cell>
          <cell r="KB180">
            <v>0</v>
          </cell>
          <cell r="KC180">
            <v>251</v>
          </cell>
          <cell r="KD180">
            <v>0</v>
          </cell>
          <cell r="KE180">
            <v>251</v>
          </cell>
          <cell r="KF180">
            <v>0</v>
          </cell>
          <cell r="KG180">
            <v>0</v>
          </cell>
          <cell r="KH180">
            <v>0</v>
          </cell>
          <cell r="KI180">
            <v>0</v>
          </cell>
          <cell r="KJ180">
            <v>0</v>
          </cell>
          <cell r="KK180">
            <v>0</v>
          </cell>
          <cell r="KL180">
            <v>0</v>
          </cell>
          <cell r="KM180">
            <v>0</v>
          </cell>
          <cell r="KN180">
            <v>0</v>
          </cell>
          <cell r="KO180">
            <v>0</v>
          </cell>
          <cell r="KP180">
            <v>0</v>
          </cell>
          <cell r="KQ180">
            <v>0</v>
          </cell>
          <cell r="KR180">
            <v>0</v>
          </cell>
          <cell r="KS180">
            <v>0</v>
          </cell>
          <cell r="KT180">
            <v>0</v>
          </cell>
          <cell r="KU180">
            <v>0</v>
          </cell>
          <cell r="KV180">
            <v>0</v>
          </cell>
          <cell r="KW180">
            <v>0</v>
          </cell>
          <cell r="KX180">
            <v>0</v>
          </cell>
          <cell r="KY180">
            <v>0</v>
          </cell>
          <cell r="KZ180">
            <v>0</v>
          </cell>
          <cell r="LA180">
            <v>0</v>
          </cell>
          <cell r="LB180">
            <v>115.56319658000001</v>
          </cell>
          <cell r="LC180">
            <v>0</v>
          </cell>
          <cell r="LD180">
            <v>0</v>
          </cell>
          <cell r="LE180">
            <v>0</v>
          </cell>
          <cell r="LF180">
            <v>0</v>
          </cell>
          <cell r="LG180">
            <v>0</v>
          </cell>
          <cell r="LH180">
            <v>0</v>
          </cell>
          <cell r="LI180">
            <v>0</v>
          </cell>
          <cell r="LJ180">
            <v>251</v>
          </cell>
          <cell r="LK180">
            <v>0</v>
          </cell>
          <cell r="LL180">
            <v>251</v>
          </cell>
          <cell r="LQ180">
            <v>0</v>
          </cell>
          <cell r="LR180">
            <v>0</v>
          </cell>
          <cell r="LS180">
            <v>0</v>
          </cell>
          <cell r="LT180">
            <v>0</v>
          </cell>
          <cell r="LU180">
            <v>0</v>
          </cell>
          <cell r="LX180">
            <v>0</v>
          </cell>
          <cell r="LY180">
            <v>0</v>
          </cell>
          <cell r="LZ180">
            <v>0</v>
          </cell>
          <cell r="MA180">
            <v>0</v>
          </cell>
          <cell r="MB180">
            <v>0</v>
          </cell>
          <cell r="MC180">
            <v>0</v>
          </cell>
          <cell r="MD180">
            <v>0</v>
          </cell>
          <cell r="ME180">
            <v>0</v>
          </cell>
          <cell r="MF180">
            <v>0</v>
          </cell>
          <cell r="MG180">
            <v>0</v>
          </cell>
          <cell r="MH180">
            <v>0</v>
          </cell>
          <cell r="MI180">
            <v>0</v>
          </cell>
          <cell r="MJ180">
            <v>0</v>
          </cell>
          <cell r="MK180">
            <v>0</v>
          </cell>
          <cell r="ML180">
            <v>0</v>
          </cell>
          <cell r="MM180">
            <v>0</v>
          </cell>
          <cell r="MN180">
            <v>0</v>
          </cell>
          <cell r="MO180">
            <v>0</v>
          </cell>
          <cell r="MP180">
            <v>0</v>
          </cell>
          <cell r="MQ180">
            <v>0</v>
          </cell>
          <cell r="MR180">
            <v>0</v>
          </cell>
          <cell r="MS180">
            <v>0</v>
          </cell>
          <cell r="MT180">
            <v>0</v>
          </cell>
          <cell r="MU180">
            <v>0</v>
          </cell>
          <cell r="MV180">
            <v>0</v>
          </cell>
          <cell r="MW180">
            <v>0</v>
          </cell>
          <cell r="MX180">
            <v>0</v>
          </cell>
          <cell r="MY180">
            <v>0</v>
          </cell>
          <cell r="MZ180">
            <v>0</v>
          </cell>
          <cell r="NA180">
            <v>0</v>
          </cell>
          <cell r="NB180">
            <v>0</v>
          </cell>
          <cell r="NC180">
            <v>0</v>
          </cell>
          <cell r="ND180">
            <v>0</v>
          </cell>
          <cell r="NE180">
            <v>0</v>
          </cell>
          <cell r="NF180">
            <v>0</v>
          </cell>
          <cell r="NG180">
            <v>0</v>
          </cell>
          <cell r="NH180">
            <v>0</v>
          </cell>
          <cell r="NI180">
            <v>0</v>
          </cell>
          <cell r="NJ180">
            <v>0</v>
          </cell>
          <cell r="NK180">
            <v>0</v>
          </cell>
          <cell r="NL180">
            <v>0</v>
          </cell>
          <cell r="NM180">
            <v>0</v>
          </cell>
          <cell r="NN180">
            <v>0</v>
          </cell>
          <cell r="NO180">
            <v>0</v>
          </cell>
          <cell r="NP180">
            <v>0</v>
          </cell>
          <cell r="NQ180">
            <v>0</v>
          </cell>
          <cell r="NR180">
            <v>0</v>
          </cell>
          <cell r="NS180">
            <v>0</v>
          </cell>
          <cell r="NT180">
            <v>0</v>
          </cell>
          <cell r="NU180">
            <v>0</v>
          </cell>
          <cell r="NV180">
            <v>0</v>
          </cell>
          <cell r="NW180">
            <v>0</v>
          </cell>
          <cell r="NX180">
            <v>0</v>
          </cell>
          <cell r="NY180">
            <v>0</v>
          </cell>
          <cell r="NZ180">
            <v>0</v>
          </cell>
          <cell r="OA180">
            <v>0</v>
          </cell>
          <cell r="OB180">
            <v>0</v>
          </cell>
          <cell r="OC180">
            <v>0</v>
          </cell>
          <cell r="OD180">
            <v>0</v>
          </cell>
          <cell r="OE180">
            <v>0</v>
          </cell>
          <cell r="OF180">
            <v>0</v>
          </cell>
          <cell r="OG180">
            <v>0</v>
          </cell>
          <cell r="OH180">
            <v>0</v>
          </cell>
          <cell r="OI180">
            <v>0</v>
          </cell>
          <cell r="OJ180">
            <v>0</v>
          </cell>
          <cell r="OL180" t="str">
            <v>нд</v>
          </cell>
          <cell r="OM180" t="str">
            <v>нд</v>
          </cell>
          <cell r="ON180" t="str">
            <v>нд</v>
          </cell>
          <cell r="OO180" t="str">
            <v>нд</v>
          </cell>
          <cell r="OP180" t="str">
            <v>нд</v>
          </cell>
          <cell r="OR180" t="str">
            <v>нд</v>
          </cell>
          <cell r="OT180">
            <v>15637.185665075769</v>
          </cell>
        </row>
        <row r="181">
          <cell r="A181" t="str">
            <v>Г</v>
          </cell>
          <cell r="B181" t="str">
            <v>1.2.1.2.1</v>
          </cell>
          <cell r="C181" t="str">
            <v>Наименование объекта по производству электрической энергии,  всего, в том числе:</v>
          </cell>
          <cell r="D181" t="str">
            <v>Г</v>
          </cell>
          <cell r="E181">
            <v>0</v>
          </cell>
          <cell r="H181">
            <v>0</v>
          </cell>
          <cell r="J181">
            <v>2455.9926644699999</v>
          </cell>
          <cell r="K181">
            <v>0</v>
          </cell>
          <cell r="L181">
            <v>2455.9926644699999</v>
          </cell>
          <cell r="M181">
            <v>999.58759440000017</v>
          </cell>
          <cell r="N181">
            <v>0</v>
          </cell>
          <cell r="O181">
            <v>199.96046895000003</v>
          </cell>
          <cell r="P181">
            <v>69.464734550000003</v>
          </cell>
          <cell r="Q181">
            <v>1186.9798665699998</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cell r="AO181">
            <v>0</v>
          </cell>
          <cell r="AP181">
            <v>0</v>
          </cell>
          <cell r="AQ181">
            <v>0</v>
          </cell>
          <cell r="AR181">
            <v>0</v>
          </cell>
          <cell r="AS181">
            <v>0</v>
          </cell>
          <cell r="AT181">
            <v>0</v>
          </cell>
          <cell r="AU181">
            <v>0</v>
          </cell>
          <cell r="AV181">
            <v>0</v>
          </cell>
          <cell r="AW181">
            <v>0</v>
          </cell>
          <cell r="AX181">
            <v>0</v>
          </cell>
          <cell r="AY181">
            <v>0</v>
          </cell>
          <cell r="AZ181">
            <v>0</v>
          </cell>
          <cell r="BA181">
            <v>0</v>
          </cell>
          <cell r="BB181" t="str">
            <v/>
          </cell>
          <cell r="BC181" t="str">
            <v/>
          </cell>
          <cell r="BD181" t="str">
            <v/>
          </cell>
          <cell r="BE181" t="str">
            <v/>
          </cell>
          <cell r="BF181">
            <v>0</v>
          </cell>
          <cell r="BG181">
            <v>0</v>
          </cell>
          <cell r="BH181">
            <v>0</v>
          </cell>
          <cell r="BI181">
            <v>0</v>
          </cell>
          <cell r="BJ181">
            <v>0</v>
          </cell>
          <cell r="BK181">
            <v>0</v>
          </cell>
          <cell r="BL181">
            <v>0</v>
          </cell>
          <cell r="BM181">
            <v>0</v>
          </cell>
          <cell r="BN181">
            <v>0</v>
          </cell>
          <cell r="BO181">
            <v>0</v>
          </cell>
          <cell r="BP181">
            <v>0</v>
          </cell>
          <cell r="BQ181">
            <v>0</v>
          </cell>
          <cell r="BR181">
            <v>0</v>
          </cell>
          <cell r="BS181">
            <v>0</v>
          </cell>
          <cell r="BT181">
            <v>0</v>
          </cell>
          <cell r="BU181">
            <v>0</v>
          </cell>
          <cell r="BV181">
            <v>0</v>
          </cell>
          <cell r="BW181">
            <v>0</v>
          </cell>
          <cell r="BX181">
            <v>0</v>
          </cell>
          <cell r="BY181">
            <v>0</v>
          </cell>
          <cell r="BZ181">
            <v>0</v>
          </cell>
          <cell r="CA181">
            <v>0</v>
          </cell>
          <cell r="CB181">
            <v>0</v>
          </cell>
          <cell r="CC181">
            <v>0</v>
          </cell>
          <cell r="CD181">
            <v>0</v>
          </cell>
          <cell r="CE181">
            <v>0</v>
          </cell>
          <cell r="CF181">
            <v>0</v>
          </cell>
          <cell r="CG181">
            <v>0</v>
          </cell>
          <cell r="CH181">
            <v>0</v>
          </cell>
          <cell r="CI181">
            <v>0</v>
          </cell>
          <cell r="CJ181">
            <v>0</v>
          </cell>
          <cell r="CK181">
            <v>0</v>
          </cell>
          <cell r="CL181">
            <v>0</v>
          </cell>
          <cell r="CM181">
            <v>0</v>
          </cell>
          <cell r="CN181">
            <v>0</v>
          </cell>
          <cell r="CO181">
            <v>0</v>
          </cell>
          <cell r="CP181">
            <v>0</v>
          </cell>
          <cell r="CQ181" t="str">
            <v/>
          </cell>
          <cell r="CR181" t="str">
            <v/>
          </cell>
          <cell r="CS181" t="str">
            <v/>
          </cell>
          <cell r="CT181" t="str">
            <v/>
          </cell>
          <cell r="CU181">
            <v>0</v>
          </cell>
          <cell r="CX181">
            <v>11773.071493446381</v>
          </cell>
          <cell r="CY181">
            <v>2007.6103241393257</v>
          </cell>
          <cell r="CZ181">
            <v>3841.5348877713004</v>
          </cell>
          <cell r="DA181">
            <v>3963.2928893735866</v>
          </cell>
          <cell r="DB181">
            <v>1960.6333921621663</v>
          </cell>
          <cell r="DE181">
            <v>0</v>
          </cell>
          <cell r="DG181">
            <v>1858.2327315399998</v>
          </cell>
          <cell r="DH181">
            <v>0</v>
          </cell>
          <cell r="DI181">
            <v>1858.2327315399998</v>
          </cell>
          <cell r="DJ181">
            <v>591.40477412999996</v>
          </cell>
          <cell r="DK181">
            <v>443.57690142000001</v>
          </cell>
          <cell r="DL181">
            <v>711.97321601999988</v>
          </cell>
          <cell r="DM181">
            <v>111.27783997</v>
          </cell>
          <cell r="DN181">
            <v>7287.9116630170756</v>
          </cell>
          <cell r="DS181">
            <v>457.4</v>
          </cell>
          <cell r="DT181">
            <v>1398.5</v>
          </cell>
          <cell r="DU181">
            <v>1496.3844160049637</v>
          </cell>
          <cell r="DV181">
            <v>3935.6272470121125</v>
          </cell>
          <cell r="DW181">
            <v>1398.5</v>
          </cell>
          <cell r="DX181" t="str">
            <v/>
          </cell>
          <cell r="DY181" t="str">
            <v/>
          </cell>
          <cell r="DZ181" t="str">
            <v/>
          </cell>
          <cell r="EA181" t="str">
            <v/>
          </cell>
          <cell r="EB181">
            <v>0</v>
          </cell>
          <cell r="EC181">
            <v>381.27780788000001</v>
          </cell>
          <cell r="ED181">
            <v>195.56735697000005</v>
          </cell>
          <cell r="EE181">
            <v>22.006682420000001</v>
          </cell>
          <cell r="EF181">
            <v>155.14677308</v>
          </cell>
          <cell r="EG181">
            <v>8.5569954100000007</v>
          </cell>
          <cell r="EH181">
            <v>77.123455160000006</v>
          </cell>
          <cell r="EI181">
            <v>7.1553000000000005E-2</v>
          </cell>
          <cell r="EJ181">
            <v>1.69555777</v>
          </cell>
          <cell r="EK181">
            <v>71.096784159999999</v>
          </cell>
          <cell r="EL181">
            <v>4.2595602299999999</v>
          </cell>
          <cell r="EM181">
            <v>304.15435272000002</v>
          </cell>
          <cell r="EN181">
            <v>195.49580397000003</v>
          </cell>
          <cell r="EO181">
            <v>20.31112465</v>
          </cell>
          <cell r="EP181">
            <v>84.049988920000004</v>
          </cell>
          <cell r="EQ181">
            <v>4.2974351799999999</v>
          </cell>
          <cell r="ER181">
            <v>195.49580397000003</v>
          </cell>
          <cell r="ES181">
            <v>0</v>
          </cell>
          <cell r="ET181">
            <v>0</v>
          </cell>
          <cell r="EU181">
            <v>0</v>
          </cell>
          <cell r="EV181">
            <v>0</v>
          </cell>
          <cell r="EW181">
            <v>0</v>
          </cell>
          <cell r="EX181">
            <v>0</v>
          </cell>
          <cell r="EY181">
            <v>0</v>
          </cell>
          <cell r="EZ181">
            <v>0</v>
          </cell>
          <cell r="FA181">
            <v>0</v>
          </cell>
          <cell r="FB181">
            <v>304.15435272000002</v>
          </cell>
          <cell r="FC181">
            <v>195.49580397000003</v>
          </cell>
          <cell r="FD181">
            <v>20.31112465</v>
          </cell>
          <cell r="FE181">
            <v>84.049988920000004</v>
          </cell>
          <cell r="FF181">
            <v>4.2974351799999999</v>
          </cell>
          <cell r="FG181" t="str">
            <v/>
          </cell>
          <cell r="FH181" t="str">
            <v/>
          </cell>
          <cell r="FI181" t="str">
            <v/>
          </cell>
          <cell r="FJ181" t="str">
            <v/>
          </cell>
          <cell r="FK181">
            <v>0</v>
          </cell>
          <cell r="FN181">
            <v>11773.071493446381</v>
          </cell>
          <cell r="FO181">
            <v>0</v>
          </cell>
          <cell r="FP181">
            <v>291.60899999999998</v>
          </cell>
          <cell r="FQ181">
            <v>0</v>
          </cell>
          <cell r="FR181">
            <v>2020.682</v>
          </cell>
          <cell r="FS181">
            <v>1892.0920000000001</v>
          </cell>
          <cell r="FT181">
            <v>72.739999999999995</v>
          </cell>
          <cell r="FU181">
            <v>55.85</v>
          </cell>
          <cell r="FV181">
            <v>202321</v>
          </cell>
          <cell r="FW181">
            <v>0</v>
          </cell>
          <cell r="FX181">
            <v>202321</v>
          </cell>
          <cell r="FZ181">
            <v>1199.2375608699999</v>
          </cell>
          <cell r="GA181">
            <v>0</v>
          </cell>
          <cell r="GB181">
            <v>36.483000000000004</v>
          </cell>
          <cell r="GC181">
            <v>0</v>
          </cell>
          <cell r="GD181">
            <v>545.12599999999998</v>
          </cell>
          <cell r="GE181">
            <v>545.12599999999998</v>
          </cell>
          <cell r="GF181">
            <v>0</v>
          </cell>
          <cell r="GG181">
            <v>0</v>
          </cell>
          <cell r="GH181">
            <v>13857</v>
          </cell>
          <cell r="GI181">
            <v>0</v>
          </cell>
          <cell r="GJ181">
            <v>13857</v>
          </cell>
          <cell r="GK181">
            <v>8308.9885183167862</v>
          </cell>
          <cell r="GL181">
            <v>0</v>
          </cell>
          <cell r="GM181">
            <v>81.175999999999988</v>
          </cell>
          <cell r="GN181">
            <v>0</v>
          </cell>
          <cell r="GO181">
            <v>1379.5060000000001</v>
          </cell>
          <cell r="GP181">
            <v>0</v>
          </cell>
          <cell r="GQ181">
            <v>0</v>
          </cell>
          <cell r="GR181">
            <v>0</v>
          </cell>
          <cell r="GS181">
            <v>164119</v>
          </cell>
          <cell r="GT181">
            <v>0</v>
          </cell>
          <cell r="GU181">
            <v>164119</v>
          </cell>
          <cell r="GV181">
            <v>0</v>
          </cell>
          <cell r="GW181">
            <v>0</v>
          </cell>
          <cell r="GX181">
            <v>0</v>
          </cell>
          <cell r="GY181">
            <v>0</v>
          </cell>
          <cell r="GZ181">
            <v>0</v>
          </cell>
          <cell r="HA181">
            <v>0</v>
          </cell>
          <cell r="HB181">
            <v>0</v>
          </cell>
          <cell r="HC181">
            <v>0</v>
          </cell>
          <cell r="HD181">
            <v>0</v>
          </cell>
          <cell r="HE181">
            <v>0</v>
          </cell>
          <cell r="HF181">
            <v>0</v>
          </cell>
          <cell r="HG181">
            <v>0</v>
          </cell>
          <cell r="HH181">
            <v>0</v>
          </cell>
          <cell r="HI181">
            <v>0</v>
          </cell>
          <cell r="HJ181">
            <v>0</v>
          </cell>
          <cell r="HK181">
            <v>0</v>
          </cell>
          <cell r="HL181">
            <v>0</v>
          </cell>
          <cell r="HM181">
            <v>0</v>
          </cell>
          <cell r="HN181">
            <v>0</v>
          </cell>
          <cell r="HO181">
            <v>0</v>
          </cell>
          <cell r="HP181">
            <v>0</v>
          </cell>
          <cell r="HQ181">
            <v>0</v>
          </cell>
          <cell r="HR181">
            <v>0</v>
          </cell>
          <cell r="HS181">
            <v>0</v>
          </cell>
          <cell r="HT181">
            <v>0</v>
          </cell>
          <cell r="HU181">
            <v>0</v>
          </cell>
          <cell r="HV181">
            <v>0</v>
          </cell>
          <cell r="HW181">
            <v>0</v>
          </cell>
          <cell r="HX181">
            <v>0</v>
          </cell>
          <cell r="HY181">
            <v>0</v>
          </cell>
          <cell r="HZ181">
            <v>0</v>
          </cell>
          <cell r="IA181">
            <v>0</v>
          </cell>
          <cell r="IB181">
            <v>0</v>
          </cell>
          <cell r="IC181">
            <v>8308.9885183167862</v>
          </cell>
          <cell r="ID181">
            <v>0</v>
          </cell>
          <cell r="IE181">
            <v>81.175999999999988</v>
          </cell>
          <cell r="IF181">
            <v>0</v>
          </cell>
          <cell r="IG181">
            <v>1379.5060000000001</v>
          </cell>
          <cell r="IH181">
            <v>0</v>
          </cell>
          <cell r="II181">
            <v>0</v>
          </cell>
          <cell r="IJ181">
            <v>0</v>
          </cell>
          <cell r="IK181">
            <v>164119</v>
          </cell>
          <cell r="IL181">
            <v>0</v>
          </cell>
          <cell r="IM181">
            <v>164119</v>
          </cell>
          <cell r="IN181">
            <v>0</v>
          </cell>
          <cell r="IO181">
            <v>0</v>
          </cell>
          <cell r="IP181">
            <v>0</v>
          </cell>
          <cell r="IQ181">
            <v>0</v>
          </cell>
          <cell r="IR181">
            <v>0</v>
          </cell>
          <cell r="IS181">
            <v>0</v>
          </cell>
          <cell r="IT181">
            <v>0</v>
          </cell>
          <cell r="IU181">
            <v>0</v>
          </cell>
          <cell r="IV181">
            <v>0</v>
          </cell>
          <cell r="IW181">
            <v>0</v>
          </cell>
          <cell r="IX181">
            <v>0</v>
          </cell>
          <cell r="IY181">
            <v>121.90338826000001</v>
          </cell>
          <cell r="IZ181">
            <v>0</v>
          </cell>
          <cell r="JA181">
            <v>0</v>
          </cell>
          <cell r="JB181">
            <v>0</v>
          </cell>
          <cell r="JC181">
            <v>0</v>
          </cell>
          <cell r="JD181">
            <v>0</v>
          </cell>
          <cell r="JE181">
            <v>0</v>
          </cell>
          <cell r="JF181">
            <v>0</v>
          </cell>
          <cell r="JG181">
            <v>273</v>
          </cell>
          <cell r="JH181">
            <v>0</v>
          </cell>
          <cell r="JI181">
            <v>273</v>
          </cell>
          <cell r="JJ181">
            <v>6.3401916800000002</v>
          </cell>
          <cell r="JK181">
            <v>0</v>
          </cell>
          <cell r="JL181">
            <v>0</v>
          </cell>
          <cell r="JM181">
            <v>0</v>
          </cell>
          <cell r="JN181">
            <v>0</v>
          </cell>
          <cell r="JO181">
            <v>0</v>
          </cell>
          <cell r="JP181">
            <v>0</v>
          </cell>
          <cell r="JQ181">
            <v>0</v>
          </cell>
          <cell r="JR181">
            <v>22</v>
          </cell>
          <cell r="JS181">
            <v>0</v>
          </cell>
          <cell r="JT181">
            <v>22</v>
          </cell>
          <cell r="JU181">
            <v>115.56319658000001</v>
          </cell>
          <cell r="JV181">
            <v>0</v>
          </cell>
          <cell r="JW181">
            <v>0</v>
          </cell>
          <cell r="JX181">
            <v>0</v>
          </cell>
          <cell r="JY181">
            <v>0</v>
          </cell>
          <cell r="JZ181">
            <v>0</v>
          </cell>
          <cell r="KA181">
            <v>0</v>
          </cell>
          <cell r="KB181">
            <v>0</v>
          </cell>
          <cell r="KC181">
            <v>251</v>
          </cell>
          <cell r="KD181">
            <v>0</v>
          </cell>
          <cell r="KE181">
            <v>251</v>
          </cell>
          <cell r="KF181">
            <v>0</v>
          </cell>
          <cell r="KG181">
            <v>0</v>
          </cell>
          <cell r="KH181">
            <v>0</v>
          </cell>
          <cell r="KI181">
            <v>0</v>
          </cell>
          <cell r="KJ181">
            <v>0</v>
          </cell>
          <cell r="KK181">
            <v>0</v>
          </cell>
          <cell r="KL181">
            <v>0</v>
          </cell>
          <cell r="KM181">
            <v>0</v>
          </cell>
          <cell r="KN181">
            <v>0</v>
          </cell>
          <cell r="KO181">
            <v>0</v>
          </cell>
          <cell r="KP181">
            <v>0</v>
          </cell>
          <cell r="KQ181">
            <v>0</v>
          </cell>
          <cell r="KR181">
            <v>0</v>
          </cell>
          <cell r="KS181">
            <v>0</v>
          </cell>
          <cell r="KT181">
            <v>0</v>
          </cell>
          <cell r="KU181">
            <v>0</v>
          </cell>
          <cell r="KV181">
            <v>0</v>
          </cell>
          <cell r="KW181">
            <v>0</v>
          </cell>
          <cell r="KX181">
            <v>0</v>
          </cell>
          <cell r="KY181">
            <v>0</v>
          </cell>
          <cell r="KZ181">
            <v>0</v>
          </cell>
          <cell r="LA181">
            <v>0</v>
          </cell>
          <cell r="LB181">
            <v>115.56319658000001</v>
          </cell>
          <cell r="LC181">
            <v>0</v>
          </cell>
          <cell r="LD181">
            <v>0</v>
          </cell>
          <cell r="LE181">
            <v>0</v>
          </cell>
          <cell r="LF181">
            <v>0</v>
          </cell>
          <cell r="LG181">
            <v>0</v>
          </cell>
          <cell r="LH181">
            <v>0</v>
          </cell>
          <cell r="LI181">
            <v>0</v>
          </cell>
          <cell r="LJ181">
            <v>251</v>
          </cell>
          <cell r="LK181">
            <v>0</v>
          </cell>
          <cell r="LL181">
            <v>251</v>
          </cell>
          <cell r="LQ181">
            <v>0</v>
          </cell>
          <cell r="LR181">
            <v>0</v>
          </cell>
          <cell r="LS181">
            <v>0</v>
          </cell>
          <cell r="LT181">
            <v>0</v>
          </cell>
          <cell r="LU181">
            <v>0</v>
          </cell>
          <cell r="LX181">
            <v>0</v>
          </cell>
          <cell r="LY181">
            <v>0</v>
          </cell>
          <cell r="LZ181">
            <v>0</v>
          </cell>
          <cell r="MA181">
            <v>0</v>
          </cell>
          <cell r="MB181">
            <v>0</v>
          </cell>
          <cell r="MC181">
            <v>0</v>
          </cell>
          <cell r="MD181">
            <v>0</v>
          </cell>
          <cell r="ME181">
            <v>0</v>
          </cell>
          <cell r="MF181">
            <v>0</v>
          </cell>
          <cell r="MG181">
            <v>0</v>
          </cell>
          <cell r="MH181">
            <v>0</v>
          </cell>
          <cell r="MI181">
            <v>0</v>
          </cell>
          <cell r="MJ181">
            <v>0</v>
          </cell>
          <cell r="MK181">
            <v>0</v>
          </cell>
          <cell r="ML181">
            <v>0</v>
          </cell>
          <cell r="MM181">
            <v>0</v>
          </cell>
          <cell r="MN181">
            <v>0</v>
          </cell>
          <cell r="MO181">
            <v>0</v>
          </cell>
          <cell r="MP181">
            <v>0</v>
          </cell>
          <cell r="MQ181">
            <v>0</v>
          </cell>
          <cell r="MR181">
            <v>0</v>
          </cell>
          <cell r="MS181">
            <v>0</v>
          </cell>
          <cell r="MT181">
            <v>0</v>
          </cell>
          <cell r="MU181">
            <v>0</v>
          </cell>
          <cell r="MV181">
            <v>0</v>
          </cell>
          <cell r="MW181">
            <v>0</v>
          </cell>
          <cell r="MX181">
            <v>0</v>
          </cell>
          <cell r="MY181">
            <v>0</v>
          </cell>
          <cell r="MZ181">
            <v>0</v>
          </cell>
          <cell r="NA181">
            <v>0</v>
          </cell>
          <cell r="NB181">
            <v>0</v>
          </cell>
          <cell r="NC181">
            <v>0</v>
          </cell>
          <cell r="ND181">
            <v>0</v>
          </cell>
          <cell r="NE181">
            <v>0</v>
          </cell>
          <cell r="NF181">
            <v>0</v>
          </cell>
          <cell r="NG181">
            <v>0</v>
          </cell>
          <cell r="NH181">
            <v>0</v>
          </cell>
          <cell r="NI181">
            <v>0</v>
          </cell>
          <cell r="NJ181">
            <v>0</v>
          </cell>
          <cell r="NK181">
            <v>0</v>
          </cell>
          <cell r="NL181">
            <v>0</v>
          </cell>
          <cell r="NM181">
            <v>0</v>
          </cell>
          <cell r="NN181">
            <v>0</v>
          </cell>
          <cell r="NO181">
            <v>0</v>
          </cell>
          <cell r="NP181">
            <v>0</v>
          </cell>
          <cell r="NQ181">
            <v>0</v>
          </cell>
          <cell r="NR181">
            <v>0</v>
          </cell>
          <cell r="NS181">
            <v>0</v>
          </cell>
          <cell r="NT181">
            <v>0</v>
          </cell>
          <cell r="NU181">
            <v>0</v>
          </cell>
          <cell r="NV181">
            <v>0</v>
          </cell>
          <cell r="NW181">
            <v>0</v>
          </cell>
          <cell r="NX181">
            <v>0</v>
          </cell>
          <cell r="NY181">
            <v>0</v>
          </cell>
          <cell r="NZ181">
            <v>0</v>
          </cell>
          <cell r="OA181">
            <v>0</v>
          </cell>
          <cell r="OB181">
            <v>0</v>
          </cell>
          <cell r="OC181">
            <v>0</v>
          </cell>
          <cell r="OD181">
            <v>0</v>
          </cell>
          <cell r="OE181">
            <v>0</v>
          </cell>
          <cell r="OF181">
            <v>0</v>
          </cell>
          <cell r="OG181">
            <v>0</v>
          </cell>
          <cell r="OH181">
            <v>0</v>
          </cell>
          <cell r="OI181">
            <v>0</v>
          </cell>
          <cell r="OJ181">
            <v>0</v>
          </cell>
          <cell r="OL181" t="str">
            <v>нд</v>
          </cell>
          <cell r="OM181" t="str">
            <v>нд</v>
          </cell>
          <cell r="ON181" t="str">
            <v>нд</v>
          </cell>
          <cell r="OO181" t="str">
            <v>нд</v>
          </cell>
          <cell r="OP181" t="str">
            <v>нд</v>
          </cell>
          <cell r="OR181" t="str">
            <v>нд</v>
          </cell>
          <cell r="OT181">
            <v>15637.185665075769</v>
          </cell>
        </row>
        <row r="182">
          <cell r="A182" t="str">
            <v>Г</v>
          </cell>
          <cell r="B182" t="str">
            <v>1.2.1.2.2</v>
          </cell>
          <cell r="C182" t="str">
            <v>Наименование объекта по производству электрической энергии, всего, в том числе:</v>
          </cell>
          <cell r="D182" t="str">
            <v>Г</v>
          </cell>
          <cell r="E182">
            <v>0</v>
          </cell>
          <cell r="H182">
            <v>0</v>
          </cell>
          <cell r="J182">
            <v>2455.9926644699999</v>
          </cell>
          <cell r="K182">
            <v>0</v>
          </cell>
          <cell r="L182">
            <v>2455.9926644699999</v>
          </cell>
          <cell r="M182">
            <v>999.58759440000017</v>
          </cell>
          <cell r="N182">
            <v>0</v>
          </cell>
          <cell r="O182">
            <v>199.96046895000003</v>
          </cell>
          <cell r="P182">
            <v>69.464734550000003</v>
          </cell>
          <cell r="Q182">
            <v>1186.9798665699998</v>
          </cell>
          <cell r="R182">
            <v>0</v>
          </cell>
          <cell r="S182">
            <v>0</v>
          </cell>
          <cell r="T182">
            <v>0</v>
          </cell>
          <cell r="U182">
            <v>0</v>
          </cell>
          <cell r="V182">
            <v>0</v>
          </cell>
          <cell r="W182">
            <v>0</v>
          </cell>
          <cell r="X182">
            <v>0</v>
          </cell>
          <cell r="Y182">
            <v>0</v>
          </cell>
          <cell r="Z182">
            <v>0</v>
          </cell>
          <cell r="AA182">
            <v>0</v>
          </cell>
          <cell r="AB182">
            <v>0</v>
          </cell>
          <cell r="AC182">
            <v>0</v>
          </cell>
          <cell r="AD182">
            <v>0</v>
          </cell>
          <cell r="AE182">
            <v>0</v>
          </cell>
          <cell r="AF182">
            <v>0</v>
          </cell>
          <cell r="AG182">
            <v>0</v>
          </cell>
          <cell r="AH182">
            <v>0</v>
          </cell>
          <cell r="AI182">
            <v>0</v>
          </cell>
          <cell r="AJ182">
            <v>0</v>
          </cell>
          <cell r="AK182">
            <v>0</v>
          </cell>
          <cell r="AL182">
            <v>0</v>
          </cell>
          <cell r="AM182">
            <v>0</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v>0</v>
          </cell>
          <cell r="BB182" t="str">
            <v/>
          </cell>
          <cell r="BC182" t="str">
            <v/>
          </cell>
          <cell r="BD182" t="str">
            <v/>
          </cell>
          <cell r="BE182" t="str">
            <v/>
          </cell>
          <cell r="BF182">
            <v>0</v>
          </cell>
          <cell r="BG182">
            <v>0</v>
          </cell>
          <cell r="BH182">
            <v>0</v>
          </cell>
          <cell r="BI182">
            <v>0</v>
          </cell>
          <cell r="BJ182">
            <v>0</v>
          </cell>
          <cell r="BK182">
            <v>0</v>
          </cell>
          <cell r="BL182">
            <v>0</v>
          </cell>
          <cell r="BM182">
            <v>0</v>
          </cell>
          <cell r="BN182">
            <v>0</v>
          </cell>
          <cell r="BO182">
            <v>0</v>
          </cell>
          <cell r="BP182">
            <v>0</v>
          </cell>
          <cell r="BQ182">
            <v>0</v>
          </cell>
          <cell r="BR182">
            <v>0</v>
          </cell>
          <cell r="BS182">
            <v>0</v>
          </cell>
          <cell r="BT182">
            <v>0</v>
          </cell>
          <cell r="BU182">
            <v>0</v>
          </cell>
          <cell r="BV182">
            <v>0</v>
          </cell>
          <cell r="BW182">
            <v>0</v>
          </cell>
          <cell r="BX182">
            <v>0</v>
          </cell>
          <cell r="BY182">
            <v>0</v>
          </cell>
          <cell r="BZ182">
            <v>0</v>
          </cell>
          <cell r="CA182">
            <v>0</v>
          </cell>
          <cell r="CB182">
            <v>0</v>
          </cell>
          <cell r="CC182">
            <v>0</v>
          </cell>
          <cell r="CD182">
            <v>0</v>
          </cell>
          <cell r="CE182">
            <v>0</v>
          </cell>
          <cell r="CF182">
            <v>0</v>
          </cell>
          <cell r="CG182">
            <v>0</v>
          </cell>
          <cell r="CH182">
            <v>0</v>
          </cell>
          <cell r="CI182">
            <v>0</v>
          </cell>
          <cell r="CJ182">
            <v>0</v>
          </cell>
          <cell r="CK182">
            <v>0</v>
          </cell>
          <cell r="CL182">
            <v>0</v>
          </cell>
          <cell r="CM182">
            <v>0</v>
          </cell>
          <cell r="CN182">
            <v>0</v>
          </cell>
          <cell r="CO182">
            <v>0</v>
          </cell>
          <cell r="CP182">
            <v>0</v>
          </cell>
          <cell r="CQ182" t="str">
            <v/>
          </cell>
          <cell r="CR182" t="str">
            <v/>
          </cell>
          <cell r="CS182" t="str">
            <v/>
          </cell>
          <cell r="CT182" t="str">
            <v/>
          </cell>
          <cell r="CU182">
            <v>0</v>
          </cell>
          <cell r="CX182">
            <v>11773.071493446381</v>
          </cell>
          <cell r="CY182">
            <v>2007.6103241393257</v>
          </cell>
          <cell r="CZ182">
            <v>3841.5348877713004</v>
          </cell>
          <cell r="DA182">
            <v>3963.2928893735866</v>
          </cell>
          <cell r="DB182">
            <v>1960.6333921621663</v>
          </cell>
          <cell r="DE182">
            <v>0</v>
          </cell>
          <cell r="DG182">
            <v>1858.2327315399998</v>
          </cell>
          <cell r="DH182">
            <v>0</v>
          </cell>
          <cell r="DI182">
            <v>1858.2327315399998</v>
          </cell>
          <cell r="DJ182">
            <v>591.40477412999996</v>
          </cell>
          <cell r="DK182">
            <v>443.57690142000001</v>
          </cell>
          <cell r="DL182">
            <v>711.97321601999988</v>
          </cell>
          <cell r="DM182">
            <v>111.27783997</v>
          </cell>
          <cell r="DN182">
            <v>7287.9116630170756</v>
          </cell>
          <cell r="DS182">
            <v>457.4</v>
          </cell>
          <cell r="DT182">
            <v>1398.5</v>
          </cell>
          <cell r="DU182">
            <v>1496.3844160049637</v>
          </cell>
          <cell r="DV182">
            <v>3935.6272470121125</v>
          </cell>
          <cell r="DW182">
            <v>1398.5</v>
          </cell>
          <cell r="DX182" t="str">
            <v/>
          </cell>
          <cell r="DY182" t="str">
            <v/>
          </cell>
          <cell r="DZ182" t="str">
            <v/>
          </cell>
          <cell r="EA182" t="str">
            <v/>
          </cell>
          <cell r="EB182">
            <v>0</v>
          </cell>
          <cell r="EC182">
            <v>381.27780788000001</v>
          </cell>
          <cell r="ED182">
            <v>195.56735697000005</v>
          </cell>
          <cell r="EE182">
            <v>22.006682420000001</v>
          </cell>
          <cell r="EF182">
            <v>155.14677308</v>
          </cell>
          <cell r="EG182">
            <v>8.5569954100000007</v>
          </cell>
          <cell r="EH182">
            <v>77.123455160000006</v>
          </cell>
          <cell r="EI182">
            <v>7.1553000000000005E-2</v>
          </cell>
          <cell r="EJ182">
            <v>1.69555777</v>
          </cell>
          <cell r="EK182">
            <v>71.096784159999999</v>
          </cell>
          <cell r="EL182">
            <v>4.2595602299999999</v>
          </cell>
          <cell r="EM182">
            <v>304.15435272000002</v>
          </cell>
          <cell r="EN182">
            <v>195.49580397000003</v>
          </cell>
          <cell r="EO182">
            <v>20.31112465</v>
          </cell>
          <cell r="EP182">
            <v>84.049988920000004</v>
          </cell>
          <cell r="EQ182">
            <v>4.2974351799999999</v>
          </cell>
          <cell r="ER182">
            <v>195.49580397000003</v>
          </cell>
          <cell r="ES182">
            <v>0</v>
          </cell>
          <cell r="ET182">
            <v>0</v>
          </cell>
          <cell r="EU182">
            <v>0</v>
          </cell>
          <cell r="EV182">
            <v>0</v>
          </cell>
          <cell r="EW182">
            <v>0</v>
          </cell>
          <cell r="EX182">
            <v>0</v>
          </cell>
          <cell r="EY182">
            <v>0</v>
          </cell>
          <cell r="EZ182">
            <v>0</v>
          </cell>
          <cell r="FA182">
            <v>0</v>
          </cell>
          <cell r="FB182">
            <v>304.15435272000002</v>
          </cell>
          <cell r="FC182">
            <v>195.49580397000003</v>
          </cell>
          <cell r="FD182">
            <v>20.31112465</v>
          </cell>
          <cell r="FE182">
            <v>84.049988920000004</v>
          </cell>
          <cell r="FF182">
            <v>4.2974351799999999</v>
          </cell>
          <cell r="FG182" t="str">
            <v/>
          </cell>
          <cell r="FH182" t="str">
            <v/>
          </cell>
          <cell r="FI182" t="str">
            <v/>
          </cell>
          <cell r="FJ182" t="str">
            <v/>
          </cell>
          <cell r="FK182">
            <v>0</v>
          </cell>
          <cell r="FN182">
            <v>11773.071493446381</v>
          </cell>
          <cell r="FO182">
            <v>0</v>
          </cell>
          <cell r="FP182">
            <v>291.60899999999998</v>
          </cell>
          <cell r="FQ182">
            <v>0</v>
          </cell>
          <cell r="FR182">
            <v>2020.682</v>
          </cell>
          <cell r="FS182">
            <v>1892.0920000000001</v>
          </cell>
          <cell r="FT182">
            <v>72.739999999999995</v>
          </cell>
          <cell r="FU182">
            <v>55.85</v>
          </cell>
          <cell r="FV182">
            <v>202321</v>
          </cell>
          <cell r="FW182">
            <v>0</v>
          </cell>
          <cell r="FX182">
            <v>202321</v>
          </cell>
          <cell r="FZ182">
            <v>1199.2375608699999</v>
          </cell>
          <cell r="GA182">
            <v>0</v>
          </cell>
          <cell r="GB182">
            <v>36.483000000000004</v>
          </cell>
          <cell r="GC182">
            <v>0</v>
          </cell>
          <cell r="GD182">
            <v>545.12599999999998</v>
          </cell>
          <cell r="GE182">
            <v>545.12599999999998</v>
          </cell>
          <cell r="GF182">
            <v>0</v>
          </cell>
          <cell r="GG182">
            <v>0</v>
          </cell>
          <cell r="GH182">
            <v>13857</v>
          </cell>
          <cell r="GI182">
            <v>0</v>
          </cell>
          <cell r="GJ182">
            <v>13857</v>
          </cell>
          <cell r="GK182">
            <v>8308.9885183167862</v>
          </cell>
          <cell r="GL182">
            <v>0</v>
          </cell>
          <cell r="GM182">
            <v>81.175999999999988</v>
          </cell>
          <cell r="GN182">
            <v>0</v>
          </cell>
          <cell r="GO182">
            <v>1379.5060000000001</v>
          </cell>
          <cell r="GP182">
            <v>0</v>
          </cell>
          <cell r="GQ182">
            <v>0</v>
          </cell>
          <cell r="GR182">
            <v>0</v>
          </cell>
          <cell r="GS182">
            <v>164119</v>
          </cell>
          <cell r="GT182">
            <v>0</v>
          </cell>
          <cell r="GU182">
            <v>164119</v>
          </cell>
          <cell r="GV182">
            <v>0</v>
          </cell>
          <cell r="GW182">
            <v>0</v>
          </cell>
          <cell r="GX182">
            <v>0</v>
          </cell>
          <cell r="GY182">
            <v>0</v>
          </cell>
          <cell r="GZ182">
            <v>0</v>
          </cell>
          <cell r="HA182">
            <v>0</v>
          </cell>
          <cell r="HB182">
            <v>0</v>
          </cell>
          <cell r="HC182">
            <v>0</v>
          </cell>
          <cell r="HD182">
            <v>0</v>
          </cell>
          <cell r="HE182">
            <v>0</v>
          </cell>
          <cell r="HF182">
            <v>0</v>
          </cell>
          <cell r="HG182">
            <v>0</v>
          </cell>
          <cell r="HH182">
            <v>0</v>
          </cell>
          <cell r="HI182">
            <v>0</v>
          </cell>
          <cell r="HJ182">
            <v>0</v>
          </cell>
          <cell r="HK182">
            <v>0</v>
          </cell>
          <cell r="HL182">
            <v>0</v>
          </cell>
          <cell r="HM182">
            <v>0</v>
          </cell>
          <cell r="HN182">
            <v>0</v>
          </cell>
          <cell r="HO182">
            <v>0</v>
          </cell>
          <cell r="HP182">
            <v>0</v>
          </cell>
          <cell r="HQ182">
            <v>0</v>
          </cell>
          <cell r="HR182">
            <v>0</v>
          </cell>
          <cell r="HS182">
            <v>0</v>
          </cell>
          <cell r="HT182">
            <v>0</v>
          </cell>
          <cell r="HU182">
            <v>0</v>
          </cell>
          <cell r="HV182">
            <v>0</v>
          </cell>
          <cell r="HW182">
            <v>0</v>
          </cell>
          <cell r="HX182">
            <v>0</v>
          </cell>
          <cell r="HY182">
            <v>0</v>
          </cell>
          <cell r="HZ182">
            <v>0</v>
          </cell>
          <cell r="IA182">
            <v>0</v>
          </cell>
          <cell r="IB182">
            <v>0</v>
          </cell>
          <cell r="IC182">
            <v>8308.9885183167862</v>
          </cell>
          <cell r="ID182">
            <v>0</v>
          </cell>
          <cell r="IE182">
            <v>81.175999999999988</v>
          </cell>
          <cell r="IF182">
            <v>0</v>
          </cell>
          <cell r="IG182">
            <v>1379.5060000000001</v>
          </cell>
          <cell r="IH182">
            <v>0</v>
          </cell>
          <cell r="II182">
            <v>0</v>
          </cell>
          <cell r="IJ182">
            <v>0</v>
          </cell>
          <cell r="IK182">
            <v>164119</v>
          </cell>
          <cell r="IL182">
            <v>0</v>
          </cell>
          <cell r="IM182">
            <v>164119</v>
          </cell>
          <cell r="IN182">
            <v>0</v>
          </cell>
          <cell r="IO182">
            <v>0</v>
          </cell>
          <cell r="IP182">
            <v>0</v>
          </cell>
          <cell r="IQ182">
            <v>0</v>
          </cell>
          <cell r="IR182">
            <v>0</v>
          </cell>
          <cell r="IS182">
            <v>0</v>
          </cell>
          <cell r="IT182">
            <v>0</v>
          </cell>
          <cell r="IU182">
            <v>0</v>
          </cell>
          <cell r="IV182">
            <v>0</v>
          </cell>
          <cell r="IW182">
            <v>0</v>
          </cell>
          <cell r="IX182">
            <v>0</v>
          </cell>
          <cell r="IY182">
            <v>121.90338826000001</v>
          </cell>
          <cell r="IZ182">
            <v>0</v>
          </cell>
          <cell r="JA182">
            <v>0</v>
          </cell>
          <cell r="JB182">
            <v>0</v>
          </cell>
          <cell r="JC182">
            <v>0</v>
          </cell>
          <cell r="JD182">
            <v>0</v>
          </cell>
          <cell r="JE182">
            <v>0</v>
          </cell>
          <cell r="JF182">
            <v>0</v>
          </cell>
          <cell r="JG182">
            <v>273</v>
          </cell>
          <cell r="JH182">
            <v>0</v>
          </cell>
          <cell r="JI182">
            <v>273</v>
          </cell>
          <cell r="JJ182">
            <v>6.3401916800000002</v>
          </cell>
          <cell r="JK182">
            <v>0</v>
          </cell>
          <cell r="JL182">
            <v>0</v>
          </cell>
          <cell r="JM182">
            <v>0</v>
          </cell>
          <cell r="JN182">
            <v>0</v>
          </cell>
          <cell r="JO182">
            <v>0</v>
          </cell>
          <cell r="JP182">
            <v>0</v>
          </cell>
          <cell r="JQ182">
            <v>0</v>
          </cell>
          <cell r="JR182">
            <v>22</v>
          </cell>
          <cell r="JS182">
            <v>0</v>
          </cell>
          <cell r="JT182">
            <v>22</v>
          </cell>
          <cell r="JU182">
            <v>115.56319658000001</v>
          </cell>
          <cell r="JV182">
            <v>0</v>
          </cell>
          <cell r="JW182">
            <v>0</v>
          </cell>
          <cell r="JX182">
            <v>0</v>
          </cell>
          <cell r="JY182">
            <v>0</v>
          </cell>
          <cell r="JZ182">
            <v>0</v>
          </cell>
          <cell r="KA182">
            <v>0</v>
          </cell>
          <cell r="KB182">
            <v>0</v>
          </cell>
          <cell r="KC182">
            <v>251</v>
          </cell>
          <cell r="KD182">
            <v>0</v>
          </cell>
          <cell r="KE182">
            <v>251</v>
          </cell>
          <cell r="KF182">
            <v>0</v>
          </cell>
          <cell r="KG182">
            <v>0</v>
          </cell>
          <cell r="KH182">
            <v>0</v>
          </cell>
          <cell r="KI182">
            <v>0</v>
          </cell>
          <cell r="KJ182">
            <v>0</v>
          </cell>
          <cell r="KK182">
            <v>0</v>
          </cell>
          <cell r="KL182">
            <v>0</v>
          </cell>
          <cell r="KM182">
            <v>0</v>
          </cell>
          <cell r="KN182">
            <v>0</v>
          </cell>
          <cell r="KO182">
            <v>0</v>
          </cell>
          <cell r="KP182">
            <v>0</v>
          </cell>
          <cell r="KQ182">
            <v>0</v>
          </cell>
          <cell r="KR182">
            <v>0</v>
          </cell>
          <cell r="KS182">
            <v>0</v>
          </cell>
          <cell r="KT182">
            <v>0</v>
          </cell>
          <cell r="KU182">
            <v>0</v>
          </cell>
          <cell r="KV182">
            <v>0</v>
          </cell>
          <cell r="KW182">
            <v>0</v>
          </cell>
          <cell r="KX182">
            <v>0</v>
          </cell>
          <cell r="KY182">
            <v>0</v>
          </cell>
          <cell r="KZ182">
            <v>0</v>
          </cell>
          <cell r="LA182">
            <v>0</v>
          </cell>
          <cell r="LB182">
            <v>115.56319658000001</v>
          </cell>
          <cell r="LC182">
            <v>0</v>
          </cell>
          <cell r="LD182">
            <v>0</v>
          </cell>
          <cell r="LE182">
            <v>0</v>
          </cell>
          <cell r="LF182">
            <v>0</v>
          </cell>
          <cell r="LG182">
            <v>0</v>
          </cell>
          <cell r="LH182">
            <v>0</v>
          </cell>
          <cell r="LI182">
            <v>0</v>
          </cell>
          <cell r="LJ182">
            <v>251</v>
          </cell>
          <cell r="LK182">
            <v>0</v>
          </cell>
          <cell r="LL182">
            <v>251</v>
          </cell>
          <cell r="LQ182">
            <v>0</v>
          </cell>
          <cell r="LR182">
            <v>0</v>
          </cell>
          <cell r="LS182">
            <v>0</v>
          </cell>
          <cell r="LT182">
            <v>0</v>
          </cell>
          <cell r="LU182">
            <v>0</v>
          </cell>
          <cell r="LX182">
            <v>0</v>
          </cell>
          <cell r="LY182">
            <v>0</v>
          </cell>
          <cell r="LZ182">
            <v>0</v>
          </cell>
          <cell r="MA182">
            <v>0</v>
          </cell>
          <cell r="MB182">
            <v>0</v>
          </cell>
          <cell r="MC182">
            <v>0</v>
          </cell>
          <cell r="MD182">
            <v>0</v>
          </cell>
          <cell r="ME182">
            <v>0</v>
          </cell>
          <cell r="MF182">
            <v>0</v>
          </cell>
          <cell r="MG182">
            <v>0</v>
          </cell>
          <cell r="MH182">
            <v>0</v>
          </cell>
          <cell r="MI182">
            <v>0</v>
          </cell>
          <cell r="MJ182">
            <v>0</v>
          </cell>
          <cell r="MK182">
            <v>0</v>
          </cell>
          <cell r="ML182">
            <v>0</v>
          </cell>
          <cell r="MM182">
            <v>0</v>
          </cell>
          <cell r="MN182">
            <v>0</v>
          </cell>
          <cell r="MO182">
            <v>0</v>
          </cell>
          <cell r="MP182">
            <v>0</v>
          </cell>
          <cell r="MQ182">
            <v>0</v>
          </cell>
          <cell r="MR182">
            <v>0</v>
          </cell>
          <cell r="MS182">
            <v>0</v>
          </cell>
          <cell r="MT182">
            <v>0</v>
          </cell>
          <cell r="MU182">
            <v>0</v>
          </cell>
          <cell r="MV182">
            <v>0</v>
          </cell>
          <cell r="MW182">
            <v>0</v>
          </cell>
          <cell r="MX182">
            <v>0</v>
          </cell>
          <cell r="MY182">
            <v>0</v>
          </cell>
          <cell r="MZ182">
            <v>0</v>
          </cell>
          <cell r="NA182">
            <v>0</v>
          </cell>
          <cell r="NB182">
            <v>0</v>
          </cell>
          <cell r="NC182">
            <v>0</v>
          </cell>
          <cell r="ND182">
            <v>0</v>
          </cell>
          <cell r="NE182">
            <v>0</v>
          </cell>
          <cell r="NF182">
            <v>0</v>
          </cell>
          <cell r="NG182">
            <v>0</v>
          </cell>
          <cell r="NH182">
            <v>0</v>
          </cell>
          <cell r="NI182">
            <v>0</v>
          </cell>
          <cell r="NJ182">
            <v>0</v>
          </cell>
          <cell r="NK182">
            <v>0</v>
          </cell>
          <cell r="NL182">
            <v>0</v>
          </cell>
          <cell r="NM182">
            <v>0</v>
          </cell>
          <cell r="NN182">
            <v>0</v>
          </cell>
          <cell r="NO182">
            <v>0</v>
          </cell>
          <cell r="NP182">
            <v>0</v>
          </cell>
          <cell r="NQ182">
            <v>0</v>
          </cell>
          <cell r="NR182">
            <v>0</v>
          </cell>
          <cell r="NS182">
            <v>0</v>
          </cell>
          <cell r="NT182">
            <v>0</v>
          </cell>
          <cell r="NU182">
            <v>0</v>
          </cell>
          <cell r="NV182">
            <v>0</v>
          </cell>
          <cell r="NW182">
            <v>0</v>
          </cell>
          <cell r="NX182">
            <v>0</v>
          </cell>
          <cell r="NY182">
            <v>0</v>
          </cell>
          <cell r="NZ182">
            <v>0</v>
          </cell>
          <cell r="OA182">
            <v>0</v>
          </cell>
          <cell r="OB182">
            <v>0</v>
          </cell>
          <cell r="OC182">
            <v>0</v>
          </cell>
          <cell r="OD182">
            <v>0</v>
          </cell>
          <cell r="OE182">
            <v>0</v>
          </cell>
          <cell r="OF182">
            <v>0</v>
          </cell>
          <cell r="OG182">
            <v>0</v>
          </cell>
          <cell r="OH182">
            <v>0</v>
          </cell>
          <cell r="OI182">
            <v>0</v>
          </cell>
          <cell r="OJ182">
            <v>0</v>
          </cell>
          <cell r="OL182" t="str">
            <v>нд</v>
          </cell>
          <cell r="OM182" t="str">
            <v>нд</v>
          </cell>
          <cell r="ON182" t="str">
            <v>нд</v>
          </cell>
          <cell r="OO182" t="str">
            <v>нд</v>
          </cell>
          <cell r="OP182" t="str">
            <v>нд</v>
          </cell>
          <cell r="OR182" t="str">
            <v>нд</v>
          </cell>
          <cell r="OT182">
            <v>15637.185665075769</v>
          </cell>
        </row>
        <row r="183">
          <cell r="A183" t="str">
            <v>Г</v>
          </cell>
          <cell r="B183" t="str">
            <v>1.2.1.3</v>
          </cell>
          <cell r="C183" t="str">
            <v>Подключение теплопотребляющих установок потребителей тепловой энергии к системе теплоснабжения, всего, в том числе:</v>
          </cell>
          <cell r="D183" t="str">
            <v>Г</v>
          </cell>
          <cell r="E183">
            <v>0</v>
          </cell>
          <cell r="H183">
            <v>0</v>
          </cell>
          <cell r="J183">
            <v>2455.9926644699999</v>
          </cell>
          <cell r="K183">
            <v>0</v>
          </cell>
          <cell r="L183">
            <v>2455.9926644699999</v>
          </cell>
          <cell r="M183">
            <v>999.58759440000017</v>
          </cell>
          <cell r="N183">
            <v>0</v>
          </cell>
          <cell r="O183">
            <v>199.96046895000003</v>
          </cell>
          <cell r="P183">
            <v>69.464734550000003</v>
          </cell>
          <cell r="Q183">
            <v>1186.9798665699998</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cell r="AO183">
            <v>0</v>
          </cell>
          <cell r="AP183">
            <v>0</v>
          </cell>
          <cell r="AQ183">
            <v>0</v>
          </cell>
          <cell r="AR183">
            <v>0</v>
          </cell>
          <cell r="AS183">
            <v>0</v>
          </cell>
          <cell r="AT183">
            <v>0</v>
          </cell>
          <cell r="AU183">
            <v>0</v>
          </cell>
          <cell r="AV183">
            <v>0</v>
          </cell>
          <cell r="AW183">
            <v>0</v>
          </cell>
          <cell r="AX183">
            <v>0</v>
          </cell>
          <cell r="AY183">
            <v>0</v>
          </cell>
          <cell r="AZ183">
            <v>0</v>
          </cell>
          <cell r="BA183">
            <v>0</v>
          </cell>
          <cell r="BB183" t="str">
            <v/>
          </cell>
          <cell r="BC183" t="str">
            <v/>
          </cell>
          <cell r="BD183" t="str">
            <v/>
          </cell>
          <cell r="BE183" t="str">
            <v/>
          </cell>
          <cell r="BF183">
            <v>0</v>
          </cell>
          <cell r="BG183">
            <v>0</v>
          </cell>
          <cell r="BH183">
            <v>0</v>
          </cell>
          <cell r="BI183">
            <v>0</v>
          </cell>
          <cell r="BJ183">
            <v>0</v>
          </cell>
          <cell r="BK183">
            <v>0</v>
          </cell>
          <cell r="BL183">
            <v>0</v>
          </cell>
          <cell r="BM183">
            <v>0</v>
          </cell>
          <cell r="BN183">
            <v>0</v>
          </cell>
          <cell r="BO183">
            <v>0</v>
          </cell>
          <cell r="BP183">
            <v>0</v>
          </cell>
          <cell r="BQ183">
            <v>0</v>
          </cell>
          <cell r="BR183">
            <v>0</v>
          </cell>
          <cell r="BS183">
            <v>0</v>
          </cell>
          <cell r="BT183">
            <v>0</v>
          </cell>
          <cell r="BU183">
            <v>0</v>
          </cell>
          <cell r="BV183">
            <v>0</v>
          </cell>
          <cell r="BW183">
            <v>0</v>
          </cell>
          <cell r="BX183">
            <v>0</v>
          </cell>
          <cell r="BY183">
            <v>0</v>
          </cell>
          <cell r="BZ183">
            <v>0</v>
          </cell>
          <cell r="CA183">
            <v>0</v>
          </cell>
          <cell r="CB183">
            <v>0</v>
          </cell>
          <cell r="CC183">
            <v>0</v>
          </cell>
          <cell r="CD183">
            <v>0</v>
          </cell>
          <cell r="CE183">
            <v>0</v>
          </cell>
          <cell r="CF183">
            <v>0</v>
          </cell>
          <cell r="CG183">
            <v>0</v>
          </cell>
          <cell r="CH183">
            <v>0</v>
          </cell>
          <cell r="CI183">
            <v>0</v>
          </cell>
          <cell r="CJ183">
            <v>0</v>
          </cell>
          <cell r="CK183">
            <v>0</v>
          </cell>
          <cell r="CL183">
            <v>0</v>
          </cell>
          <cell r="CM183">
            <v>0</v>
          </cell>
          <cell r="CN183">
            <v>0</v>
          </cell>
          <cell r="CO183">
            <v>0</v>
          </cell>
          <cell r="CP183">
            <v>0</v>
          </cell>
          <cell r="CQ183" t="str">
            <v/>
          </cell>
          <cell r="CR183" t="str">
            <v/>
          </cell>
          <cell r="CS183" t="str">
            <v/>
          </cell>
          <cell r="CT183" t="str">
            <v/>
          </cell>
          <cell r="CU183">
            <v>0</v>
          </cell>
          <cell r="CX183">
            <v>11773.071493446381</v>
          </cell>
          <cell r="CY183">
            <v>2007.6103241393257</v>
          </cell>
          <cell r="CZ183">
            <v>3841.5348877713004</v>
          </cell>
          <cell r="DA183">
            <v>3963.2928893735866</v>
          </cell>
          <cell r="DB183">
            <v>1960.6333921621663</v>
          </cell>
          <cell r="DE183">
            <v>0</v>
          </cell>
          <cell r="DG183">
            <v>1858.2327315399998</v>
          </cell>
          <cell r="DH183">
            <v>0</v>
          </cell>
          <cell r="DI183">
            <v>1858.2327315399998</v>
          </cell>
          <cell r="DJ183">
            <v>591.40477412999996</v>
          </cell>
          <cell r="DK183">
            <v>443.57690142000001</v>
          </cell>
          <cell r="DL183">
            <v>711.97321601999988</v>
          </cell>
          <cell r="DM183">
            <v>111.27783997</v>
          </cell>
          <cell r="DN183">
            <v>7287.9116630170756</v>
          </cell>
          <cell r="DS183">
            <v>457.4</v>
          </cell>
          <cell r="DT183">
            <v>1398.5</v>
          </cell>
          <cell r="DU183">
            <v>1496.3844160049637</v>
          </cell>
          <cell r="DV183">
            <v>3935.6272470121125</v>
          </cell>
          <cell r="DW183">
            <v>1398.5</v>
          </cell>
          <cell r="DX183" t="str">
            <v/>
          </cell>
          <cell r="DY183" t="str">
            <v/>
          </cell>
          <cell r="DZ183" t="str">
            <v/>
          </cell>
          <cell r="EA183" t="str">
            <v/>
          </cell>
          <cell r="EB183">
            <v>0</v>
          </cell>
          <cell r="EC183">
            <v>381.27780788000001</v>
          </cell>
          <cell r="ED183">
            <v>195.56735697000005</v>
          </cell>
          <cell r="EE183">
            <v>22.006682420000001</v>
          </cell>
          <cell r="EF183">
            <v>155.14677308</v>
          </cell>
          <cell r="EG183">
            <v>8.5569954100000007</v>
          </cell>
          <cell r="EH183">
            <v>77.123455160000006</v>
          </cell>
          <cell r="EI183">
            <v>7.1553000000000005E-2</v>
          </cell>
          <cell r="EJ183">
            <v>1.69555777</v>
          </cell>
          <cell r="EK183">
            <v>71.096784159999999</v>
          </cell>
          <cell r="EL183">
            <v>4.2595602299999999</v>
          </cell>
          <cell r="EM183">
            <v>304.15435272000002</v>
          </cell>
          <cell r="EN183">
            <v>195.49580397000003</v>
          </cell>
          <cell r="EO183">
            <v>20.31112465</v>
          </cell>
          <cell r="EP183">
            <v>84.049988920000004</v>
          </cell>
          <cell r="EQ183">
            <v>4.2974351799999999</v>
          </cell>
          <cell r="ER183">
            <v>195.49580397000003</v>
          </cell>
          <cell r="ES183">
            <v>0</v>
          </cell>
          <cell r="ET183">
            <v>0</v>
          </cell>
          <cell r="EU183">
            <v>0</v>
          </cell>
          <cell r="EV183">
            <v>0</v>
          </cell>
          <cell r="EW183">
            <v>0</v>
          </cell>
          <cell r="EX183">
            <v>0</v>
          </cell>
          <cell r="EY183">
            <v>0</v>
          </cell>
          <cell r="EZ183">
            <v>0</v>
          </cell>
          <cell r="FA183">
            <v>0</v>
          </cell>
          <cell r="FB183">
            <v>304.15435272000002</v>
          </cell>
          <cell r="FC183">
            <v>195.49580397000003</v>
          </cell>
          <cell r="FD183">
            <v>20.31112465</v>
          </cell>
          <cell r="FE183">
            <v>84.049988920000004</v>
          </cell>
          <cell r="FF183">
            <v>4.2974351799999999</v>
          </cell>
          <cell r="FG183" t="str">
            <v/>
          </cell>
          <cell r="FH183" t="str">
            <v/>
          </cell>
          <cell r="FI183" t="str">
            <v/>
          </cell>
          <cell r="FJ183" t="str">
            <v/>
          </cell>
          <cell r="FK183">
            <v>0</v>
          </cell>
          <cell r="FN183">
            <v>11773.071493446381</v>
          </cell>
          <cell r="FO183">
            <v>0</v>
          </cell>
          <cell r="FP183">
            <v>291.60899999999998</v>
          </cell>
          <cell r="FQ183">
            <v>0</v>
          </cell>
          <cell r="FR183">
            <v>2020.682</v>
          </cell>
          <cell r="FS183">
            <v>1892.0920000000001</v>
          </cell>
          <cell r="FT183">
            <v>72.739999999999995</v>
          </cell>
          <cell r="FU183">
            <v>55.85</v>
          </cell>
          <cell r="FV183">
            <v>202321</v>
          </cell>
          <cell r="FW183">
            <v>0</v>
          </cell>
          <cell r="FX183">
            <v>202321</v>
          </cell>
          <cell r="FZ183">
            <v>1199.2375608699999</v>
          </cell>
          <cell r="GA183">
            <v>0</v>
          </cell>
          <cell r="GB183">
            <v>36.483000000000004</v>
          </cell>
          <cell r="GC183">
            <v>0</v>
          </cell>
          <cell r="GD183">
            <v>545.12599999999998</v>
          </cell>
          <cell r="GE183">
            <v>545.12599999999998</v>
          </cell>
          <cell r="GF183">
            <v>0</v>
          </cell>
          <cell r="GG183">
            <v>0</v>
          </cell>
          <cell r="GH183">
            <v>13857</v>
          </cell>
          <cell r="GI183">
            <v>0</v>
          </cell>
          <cell r="GJ183">
            <v>13857</v>
          </cell>
          <cell r="GK183">
            <v>8308.9885183167862</v>
          </cell>
          <cell r="GL183">
            <v>0</v>
          </cell>
          <cell r="GM183">
            <v>81.175999999999988</v>
          </cell>
          <cell r="GN183">
            <v>0</v>
          </cell>
          <cell r="GO183">
            <v>1379.5060000000001</v>
          </cell>
          <cell r="GP183">
            <v>0</v>
          </cell>
          <cell r="GQ183">
            <v>0</v>
          </cell>
          <cell r="GR183">
            <v>0</v>
          </cell>
          <cell r="GS183">
            <v>164119</v>
          </cell>
          <cell r="GT183">
            <v>0</v>
          </cell>
          <cell r="GU183">
            <v>164119</v>
          </cell>
          <cell r="GV183">
            <v>0</v>
          </cell>
          <cell r="GW183">
            <v>0</v>
          </cell>
          <cell r="GX183">
            <v>0</v>
          </cell>
          <cell r="GY183">
            <v>0</v>
          </cell>
          <cell r="GZ183">
            <v>0</v>
          </cell>
          <cell r="HA183">
            <v>0</v>
          </cell>
          <cell r="HB183">
            <v>0</v>
          </cell>
          <cell r="HC183">
            <v>0</v>
          </cell>
          <cell r="HD183">
            <v>0</v>
          </cell>
          <cell r="HE183">
            <v>0</v>
          </cell>
          <cell r="HF183">
            <v>0</v>
          </cell>
          <cell r="HG183">
            <v>0</v>
          </cell>
          <cell r="HH183">
            <v>0</v>
          </cell>
          <cell r="HI183">
            <v>0</v>
          </cell>
          <cell r="HJ183">
            <v>0</v>
          </cell>
          <cell r="HK183">
            <v>0</v>
          </cell>
          <cell r="HL183">
            <v>0</v>
          </cell>
          <cell r="HM183">
            <v>0</v>
          </cell>
          <cell r="HN183">
            <v>0</v>
          </cell>
          <cell r="HO183">
            <v>0</v>
          </cell>
          <cell r="HP183">
            <v>0</v>
          </cell>
          <cell r="HQ183">
            <v>0</v>
          </cell>
          <cell r="HR183">
            <v>0</v>
          </cell>
          <cell r="HS183">
            <v>0</v>
          </cell>
          <cell r="HT183">
            <v>0</v>
          </cell>
          <cell r="HU183">
            <v>0</v>
          </cell>
          <cell r="HV183">
            <v>0</v>
          </cell>
          <cell r="HW183">
            <v>0</v>
          </cell>
          <cell r="HX183">
            <v>0</v>
          </cell>
          <cell r="HY183">
            <v>0</v>
          </cell>
          <cell r="HZ183">
            <v>0</v>
          </cell>
          <cell r="IA183">
            <v>0</v>
          </cell>
          <cell r="IB183">
            <v>0</v>
          </cell>
          <cell r="IC183">
            <v>8308.9885183167862</v>
          </cell>
          <cell r="ID183">
            <v>0</v>
          </cell>
          <cell r="IE183">
            <v>81.175999999999988</v>
          </cell>
          <cell r="IF183">
            <v>0</v>
          </cell>
          <cell r="IG183">
            <v>1379.5060000000001</v>
          </cell>
          <cell r="IH183">
            <v>0</v>
          </cell>
          <cell r="II183">
            <v>0</v>
          </cell>
          <cell r="IJ183">
            <v>0</v>
          </cell>
          <cell r="IK183">
            <v>164119</v>
          </cell>
          <cell r="IL183">
            <v>0</v>
          </cell>
          <cell r="IM183">
            <v>164119</v>
          </cell>
          <cell r="IN183">
            <v>0</v>
          </cell>
          <cell r="IO183">
            <v>0</v>
          </cell>
          <cell r="IP183">
            <v>0</v>
          </cell>
          <cell r="IQ183">
            <v>0</v>
          </cell>
          <cell r="IR183">
            <v>0</v>
          </cell>
          <cell r="IS183">
            <v>0</v>
          </cell>
          <cell r="IT183">
            <v>0</v>
          </cell>
          <cell r="IU183">
            <v>0</v>
          </cell>
          <cell r="IV183">
            <v>0</v>
          </cell>
          <cell r="IW183">
            <v>0</v>
          </cell>
          <cell r="IX183">
            <v>0</v>
          </cell>
          <cell r="IY183">
            <v>121.90338826000001</v>
          </cell>
          <cell r="IZ183">
            <v>0</v>
          </cell>
          <cell r="JA183">
            <v>0</v>
          </cell>
          <cell r="JB183">
            <v>0</v>
          </cell>
          <cell r="JC183">
            <v>0</v>
          </cell>
          <cell r="JD183">
            <v>0</v>
          </cell>
          <cell r="JE183">
            <v>0</v>
          </cell>
          <cell r="JF183">
            <v>0</v>
          </cell>
          <cell r="JG183">
            <v>273</v>
          </cell>
          <cell r="JH183">
            <v>0</v>
          </cell>
          <cell r="JI183">
            <v>273</v>
          </cell>
          <cell r="JJ183">
            <v>6.3401916800000002</v>
          </cell>
          <cell r="JK183">
            <v>0</v>
          </cell>
          <cell r="JL183">
            <v>0</v>
          </cell>
          <cell r="JM183">
            <v>0</v>
          </cell>
          <cell r="JN183">
            <v>0</v>
          </cell>
          <cell r="JO183">
            <v>0</v>
          </cell>
          <cell r="JP183">
            <v>0</v>
          </cell>
          <cell r="JQ183">
            <v>0</v>
          </cell>
          <cell r="JR183">
            <v>22</v>
          </cell>
          <cell r="JS183">
            <v>0</v>
          </cell>
          <cell r="JT183">
            <v>22</v>
          </cell>
          <cell r="JU183">
            <v>115.56319658000001</v>
          </cell>
          <cell r="JV183">
            <v>0</v>
          </cell>
          <cell r="JW183">
            <v>0</v>
          </cell>
          <cell r="JX183">
            <v>0</v>
          </cell>
          <cell r="JY183">
            <v>0</v>
          </cell>
          <cell r="JZ183">
            <v>0</v>
          </cell>
          <cell r="KA183">
            <v>0</v>
          </cell>
          <cell r="KB183">
            <v>0</v>
          </cell>
          <cell r="KC183">
            <v>251</v>
          </cell>
          <cell r="KD183">
            <v>0</v>
          </cell>
          <cell r="KE183">
            <v>251</v>
          </cell>
          <cell r="KF183">
            <v>0</v>
          </cell>
          <cell r="KG183">
            <v>0</v>
          </cell>
          <cell r="KH183">
            <v>0</v>
          </cell>
          <cell r="KI183">
            <v>0</v>
          </cell>
          <cell r="KJ183">
            <v>0</v>
          </cell>
          <cell r="KK183">
            <v>0</v>
          </cell>
          <cell r="KL183">
            <v>0</v>
          </cell>
          <cell r="KM183">
            <v>0</v>
          </cell>
          <cell r="KN183">
            <v>0</v>
          </cell>
          <cell r="KO183">
            <v>0</v>
          </cell>
          <cell r="KP183">
            <v>0</v>
          </cell>
          <cell r="KQ183">
            <v>0</v>
          </cell>
          <cell r="KR183">
            <v>0</v>
          </cell>
          <cell r="KS183">
            <v>0</v>
          </cell>
          <cell r="KT183">
            <v>0</v>
          </cell>
          <cell r="KU183">
            <v>0</v>
          </cell>
          <cell r="KV183">
            <v>0</v>
          </cell>
          <cell r="KW183">
            <v>0</v>
          </cell>
          <cell r="KX183">
            <v>0</v>
          </cell>
          <cell r="KY183">
            <v>0</v>
          </cell>
          <cell r="KZ183">
            <v>0</v>
          </cell>
          <cell r="LA183">
            <v>0</v>
          </cell>
          <cell r="LB183">
            <v>115.56319658000001</v>
          </cell>
          <cell r="LC183">
            <v>0</v>
          </cell>
          <cell r="LD183">
            <v>0</v>
          </cell>
          <cell r="LE183">
            <v>0</v>
          </cell>
          <cell r="LF183">
            <v>0</v>
          </cell>
          <cell r="LG183">
            <v>0</v>
          </cell>
          <cell r="LH183">
            <v>0</v>
          </cell>
          <cell r="LI183">
            <v>0</v>
          </cell>
          <cell r="LJ183">
            <v>251</v>
          </cell>
          <cell r="LK183">
            <v>0</v>
          </cell>
          <cell r="LL183">
            <v>251</v>
          </cell>
          <cell r="LQ183">
            <v>0</v>
          </cell>
          <cell r="LR183">
            <v>0</v>
          </cell>
          <cell r="LS183">
            <v>0</v>
          </cell>
          <cell r="LT183">
            <v>0</v>
          </cell>
          <cell r="LU183">
            <v>0</v>
          </cell>
          <cell r="LX183">
            <v>0</v>
          </cell>
          <cell r="LY183">
            <v>0</v>
          </cell>
          <cell r="LZ183">
            <v>0</v>
          </cell>
          <cell r="MA183">
            <v>0</v>
          </cell>
          <cell r="MB183">
            <v>0</v>
          </cell>
          <cell r="MC183">
            <v>0</v>
          </cell>
          <cell r="MD183">
            <v>0</v>
          </cell>
          <cell r="ME183">
            <v>0</v>
          </cell>
          <cell r="MF183">
            <v>0</v>
          </cell>
          <cell r="MG183">
            <v>0</v>
          </cell>
          <cell r="MH183">
            <v>0</v>
          </cell>
          <cell r="MI183">
            <v>0</v>
          </cell>
          <cell r="MJ183">
            <v>0</v>
          </cell>
          <cell r="MK183">
            <v>0</v>
          </cell>
          <cell r="ML183">
            <v>0</v>
          </cell>
          <cell r="MM183">
            <v>0</v>
          </cell>
          <cell r="MN183">
            <v>0</v>
          </cell>
          <cell r="MO183">
            <v>0</v>
          </cell>
          <cell r="MP183">
            <v>0</v>
          </cell>
          <cell r="MQ183">
            <v>0</v>
          </cell>
          <cell r="MR183">
            <v>0</v>
          </cell>
          <cell r="MS183">
            <v>0</v>
          </cell>
          <cell r="MT183">
            <v>0</v>
          </cell>
          <cell r="MU183">
            <v>0</v>
          </cell>
          <cell r="MV183">
            <v>0</v>
          </cell>
          <cell r="MW183">
            <v>0</v>
          </cell>
          <cell r="MX183">
            <v>0</v>
          </cell>
          <cell r="MY183">
            <v>0</v>
          </cell>
          <cell r="MZ183">
            <v>0</v>
          </cell>
          <cell r="NA183">
            <v>0</v>
          </cell>
          <cell r="NB183">
            <v>0</v>
          </cell>
          <cell r="NC183">
            <v>0</v>
          </cell>
          <cell r="ND183">
            <v>0</v>
          </cell>
          <cell r="NE183">
            <v>0</v>
          </cell>
          <cell r="NF183">
            <v>0</v>
          </cell>
          <cell r="NG183">
            <v>0</v>
          </cell>
          <cell r="NH183">
            <v>0</v>
          </cell>
          <cell r="NI183">
            <v>0</v>
          </cell>
          <cell r="NJ183">
            <v>0</v>
          </cell>
          <cell r="NK183">
            <v>0</v>
          </cell>
          <cell r="NL183">
            <v>0</v>
          </cell>
          <cell r="NM183">
            <v>0</v>
          </cell>
          <cell r="NN183">
            <v>0</v>
          </cell>
          <cell r="NO183">
            <v>0</v>
          </cell>
          <cell r="NP183">
            <v>0</v>
          </cell>
          <cell r="NQ183">
            <v>0</v>
          </cell>
          <cell r="NR183">
            <v>0</v>
          </cell>
          <cell r="NS183">
            <v>0</v>
          </cell>
          <cell r="NT183">
            <v>0</v>
          </cell>
          <cell r="NU183">
            <v>0</v>
          </cell>
          <cell r="NV183">
            <v>0</v>
          </cell>
          <cell r="NW183">
            <v>0</v>
          </cell>
          <cell r="NX183">
            <v>0</v>
          </cell>
          <cell r="NY183">
            <v>0</v>
          </cell>
          <cell r="NZ183">
            <v>0</v>
          </cell>
          <cell r="OA183">
            <v>0</v>
          </cell>
          <cell r="OB183">
            <v>0</v>
          </cell>
          <cell r="OC183">
            <v>0</v>
          </cell>
          <cell r="OD183">
            <v>0</v>
          </cell>
          <cell r="OE183">
            <v>0</v>
          </cell>
          <cell r="OF183">
            <v>0</v>
          </cell>
          <cell r="OG183">
            <v>0</v>
          </cell>
          <cell r="OH183">
            <v>0</v>
          </cell>
          <cell r="OI183">
            <v>0</v>
          </cell>
          <cell r="OJ183">
            <v>0</v>
          </cell>
          <cell r="OL183" t="str">
            <v>нд</v>
          </cell>
          <cell r="OM183" t="str">
            <v>нд</v>
          </cell>
          <cell r="ON183" t="str">
            <v>нд</v>
          </cell>
          <cell r="OO183" t="str">
            <v>нд</v>
          </cell>
          <cell r="OP183" t="str">
            <v>нд</v>
          </cell>
          <cell r="OR183" t="str">
            <v>нд</v>
          </cell>
          <cell r="OT183">
            <v>15637.185665075769</v>
          </cell>
        </row>
        <row r="184">
          <cell r="A184" t="str">
            <v>Г</v>
          </cell>
          <cell r="B184" t="str">
            <v>1.2.1.3.1</v>
          </cell>
          <cell r="C184"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84" t="str">
            <v>Г</v>
          </cell>
          <cell r="E184">
            <v>0</v>
          </cell>
          <cell r="H184">
            <v>0</v>
          </cell>
          <cell r="J184">
            <v>2455.9926644699999</v>
          </cell>
          <cell r="K184">
            <v>0</v>
          </cell>
          <cell r="L184">
            <v>2455.9926644699999</v>
          </cell>
          <cell r="M184">
            <v>999.58759440000017</v>
          </cell>
          <cell r="N184">
            <v>0</v>
          </cell>
          <cell r="O184">
            <v>199.96046895000003</v>
          </cell>
          <cell r="P184">
            <v>69.464734550000003</v>
          </cell>
          <cell r="Q184">
            <v>1186.9798665699998</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cell r="AO184">
            <v>0</v>
          </cell>
          <cell r="AP184">
            <v>0</v>
          </cell>
          <cell r="AQ184">
            <v>0</v>
          </cell>
          <cell r="AR184">
            <v>0</v>
          </cell>
          <cell r="AS184">
            <v>0</v>
          </cell>
          <cell r="AT184">
            <v>0</v>
          </cell>
          <cell r="AU184">
            <v>0</v>
          </cell>
          <cell r="AV184">
            <v>0</v>
          </cell>
          <cell r="AW184">
            <v>0</v>
          </cell>
          <cell r="AX184">
            <v>0</v>
          </cell>
          <cell r="AY184">
            <v>0</v>
          </cell>
          <cell r="AZ184">
            <v>0</v>
          </cell>
          <cell r="BA184">
            <v>0</v>
          </cell>
          <cell r="BB184" t="str">
            <v/>
          </cell>
          <cell r="BC184" t="str">
            <v/>
          </cell>
          <cell r="BD184" t="str">
            <v/>
          </cell>
          <cell r="BE184" t="str">
            <v/>
          </cell>
          <cell r="BF184">
            <v>0</v>
          </cell>
          <cell r="BG184">
            <v>0</v>
          </cell>
          <cell r="BH184">
            <v>0</v>
          </cell>
          <cell r="BI184">
            <v>0</v>
          </cell>
          <cell r="BJ184">
            <v>0</v>
          </cell>
          <cell r="BK184">
            <v>0</v>
          </cell>
          <cell r="BL184">
            <v>0</v>
          </cell>
          <cell r="BM184">
            <v>0</v>
          </cell>
          <cell r="BN184">
            <v>0</v>
          </cell>
          <cell r="BO184">
            <v>0</v>
          </cell>
          <cell r="BP184">
            <v>0</v>
          </cell>
          <cell r="BQ184">
            <v>0</v>
          </cell>
          <cell r="BR184">
            <v>0</v>
          </cell>
          <cell r="BS184">
            <v>0</v>
          </cell>
          <cell r="BT184">
            <v>0</v>
          </cell>
          <cell r="BU184">
            <v>0</v>
          </cell>
          <cell r="BV184">
            <v>0</v>
          </cell>
          <cell r="BW184">
            <v>0</v>
          </cell>
          <cell r="BX184">
            <v>0</v>
          </cell>
          <cell r="BY184">
            <v>0</v>
          </cell>
          <cell r="BZ184">
            <v>0</v>
          </cell>
          <cell r="CA184">
            <v>0</v>
          </cell>
          <cell r="CB184">
            <v>0</v>
          </cell>
          <cell r="CC184">
            <v>0</v>
          </cell>
          <cell r="CD184">
            <v>0</v>
          </cell>
          <cell r="CE184">
            <v>0</v>
          </cell>
          <cell r="CF184">
            <v>0</v>
          </cell>
          <cell r="CG184">
            <v>0</v>
          </cell>
          <cell r="CH184">
            <v>0</v>
          </cell>
          <cell r="CI184">
            <v>0</v>
          </cell>
          <cell r="CJ184">
            <v>0</v>
          </cell>
          <cell r="CK184">
            <v>0</v>
          </cell>
          <cell r="CL184">
            <v>0</v>
          </cell>
          <cell r="CM184">
            <v>0</v>
          </cell>
          <cell r="CN184">
            <v>0</v>
          </cell>
          <cell r="CO184">
            <v>0</v>
          </cell>
          <cell r="CP184">
            <v>0</v>
          </cell>
          <cell r="CQ184" t="str">
            <v/>
          </cell>
          <cell r="CR184" t="str">
            <v/>
          </cell>
          <cell r="CS184" t="str">
            <v/>
          </cell>
          <cell r="CT184" t="str">
            <v/>
          </cell>
          <cell r="CU184">
            <v>0</v>
          </cell>
          <cell r="CX184">
            <v>11773.071493446381</v>
          </cell>
          <cell r="CY184">
            <v>2007.6103241393257</v>
          </cell>
          <cell r="CZ184">
            <v>3841.5348877713004</v>
          </cell>
          <cell r="DA184">
            <v>3963.2928893735866</v>
          </cell>
          <cell r="DB184">
            <v>1960.6333921621663</v>
          </cell>
          <cell r="DE184">
            <v>0</v>
          </cell>
          <cell r="DG184">
            <v>1858.2327315399998</v>
          </cell>
          <cell r="DH184">
            <v>0</v>
          </cell>
          <cell r="DI184">
            <v>1858.2327315399998</v>
          </cell>
          <cell r="DJ184">
            <v>591.40477412999996</v>
          </cell>
          <cell r="DK184">
            <v>443.57690142000001</v>
          </cell>
          <cell r="DL184">
            <v>711.97321601999988</v>
          </cell>
          <cell r="DM184">
            <v>111.27783997</v>
          </cell>
          <cell r="DN184">
            <v>7287.9116630170756</v>
          </cell>
          <cell r="DS184">
            <v>457.4</v>
          </cell>
          <cell r="DT184">
            <v>1398.5</v>
          </cell>
          <cell r="DU184">
            <v>1496.3844160049637</v>
          </cell>
          <cell r="DV184">
            <v>3935.6272470121125</v>
          </cell>
          <cell r="DW184">
            <v>1398.5</v>
          </cell>
          <cell r="DX184" t="str">
            <v/>
          </cell>
          <cell r="DY184" t="str">
            <v/>
          </cell>
          <cell r="DZ184" t="str">
            <v/>
          </cell>
          <cell r="EA184" t="str">
            <v/>
          </cell>
          <cell r="EB184">
            <v>0</v>
          </cell>
          <cell r="EC184">
            <v>381.27780788000001</v>
          </cell>
          <cell r="ED184">
            <v>195.56735697000005</v>
          </cell>
          <cell r="EE184">
            <v>22.006682420000001</v>
          </cell>
          <cell r="EF184">
            <v>155.14677308</v>
          </cell>
          <cell r="EG184">
            <v>8.5569954100000007</v>
          </cell>
          <cell r="EH184">
            <v>77.123455160000006</v>
          </cell>
          <cell r="EI184">
            <v>7.1553000000000005E-2</v>
          </cell>
          <cell r="EJ184">
            <v>1.69555777</v>
          </cell>
          <cell r="EK184">
            <v>71.096784159999999</v>
          </cell>
          <cell r="EL184">
            <v>4.2595602299999999</v>
          </cell>
          <cell r="EM184">
            <v>304.15435272000002</v>
          </cell>
          <cell r="EN184">
            <v>195.49580397000003</v>
          </cell>
          <cell r="EO184">
            <v>20.31112465</v>
          </cell>
          <cell r="EP184">
            <v>84.049988920000004</v>
          </cell>
          <cell r="EQ184">
            <v>4.2974351799999999</v>
          </cell>
          <cell r="ER184">
            <v>195.49580397000003</v>
          </cell>
          <cell r="ES184">
            <v>0</v>
          </cell>
          <cell r="ET184">
            <v>0</v>
          </cell>
          <cell r="EU184">
            <v>0</v>
          </cell>
          <cell r="EV184">
            <v>0</v>
          </cell>
          <cell r="EW184">
            <v>0</v>
          </cell>
          <cell r="EX184">
            <v>0</v>
          </cell>
          <cell r="EY184">
            <v>0</v>
          </cell>
          <cell r="EZ184">
            <v>0</v>
          </cell>
          <cell r="FA184">
            <v>0</v>
          </cell>
          <cell r="FB184">
            <v>304.15435272000002</v>
          </cell>
          <cell r="FC184">
            <v>195.49580397000003</v>
          </cell>
          <cell r="FD184">
            <v>20.31112465</v>
          </cell>
          <cell r="FE184">
            <v>84.049988920000004</v>
          </cell>
          <cell r="FF184">
            <v>4.2974351799999999</v>
          </cell>
          <cell r="FG184" t="str">
            <v/>
          </cell>
          <cell r="FH184" t="str">
            <v/>
          </cell>
          <cell r="FI184" t="str">
            <v/>
          </cell>
          <cell r="FJ184" t="str">
            <v/>
          </cell>
          <cell r="FK184">
            <v>0</v>
          </cell>
          <cell r="FN184">
            <v>11773.071493446381</v>
          </cell>
          <cell r="FO184">
            <v>0</v>
          </cell>
          <cell r="FP184">
            <v>291.60899999999998</v>
          </cell>
          <cell r="FQ184">
            <v>0</v>
          </cell>
          <cell r="FR184">
            <v>2020.682</v>
          </cell>
          <cell r="FS184">
            <v>1892.0920000000001</v>
          </cell>
          <cell r="FT184">
            <v>72.739999999999995</v>
          </cell>
          <cell r="FU184">
            <v>55.85</v>
          </cell>
          <cell r="FV184">
            <v>202321</v>
          </cell>
          <cell r="FW184">
            <v>0</v>
          </cell>
          <cell r="FX184">
            <v>202321</v>
          </cell>
          <cell r="FZ184">
            <v>1199.2375608699999</v>
          </cell>
          <cell r="GA184">
            <v>0</v>
          </cell>
          <cell r="GB184">
            <v>36.483000000000004</v>
          </cell>
          <cell r="GC184">
            <v>0</v>
          </cell>
          <cell r="GD184">
            <v>545.12599999999998</v>
          </cell>
          <cell r="GE184">
            <v>545.12599999999998</v>
          </cell>
          <cell r="GF184">
            <v>0</v>
          </cell>
          <cell r="GG184">
            <v>0</v>
          </cell>
          <cell r="GH184">
            <v>13857</v>
          </cell>
          <cell r="GI184">
            <v>0</v>
          </cell>
          <cell r="GJ184">
            <v>13857</v>
          </cell>
          <cell r="GK184">
            <v>8308.9885183167862</v>
          </cell>
          <cell r="GL184">
            <v>0</v>
          </cell>
          <cell r="GM184">
            <v>81.175999999999988</v>
          </cell>
          <cell r="GN184">
            <v>0</v>
          </cell>
          <cell r="GO184">
            <v>1379.5060000000001</v>
          </cell>
          <cell r="GP184">
            <v>0</v>
          </cell>
          <cell r="GQ184">
            <v>0</v>
          </cell>
          <cell r="GR184">
            <v>0</v>
          </cell>
          <cell r="GS184">
            <v>164119</v>
          </cell>
          <cell r="GT184">
            <v>0</v>
          </cell>
          <cell r="GU184">
            <v>164119</v>
          </cell>
          <cell r="GV184">
            <v>0</v>
          </cell>
          <cell r="GW184">
            <v>0</v>
          </cell>
          <cell r="GX184">
            <v>0</v>
          </cell>
          <cell r="GY184">
            <v>0</v>
          </cell>
          <cell r="GZ184">
            <v>0</v>
          </cell>
          <cell r="HA184">
            <v>0</v>
          </cell>
          <cell r="HB184">
            <v>0</v>
          </cell>
          <cell r="HC184">
            <v>0</v>
          </cell>
          <cell r="HD184">
            <v>0</v>
          </cell>
          <cell r="HE184">
            <v>0</v>
          </cell>
          <cell r="HF184">
            <v>0</v>
          </cell>
          <cell r="HG184">
            <v>0</v>
          </cell>
          <cell r="HH184">
            <v>0</v>
          </cell>
          <cell r="HI184">
            <v>0</v>
          </cell>
          <cell r="HJ184">
            <v>0</v>
          </cell>
          <cell r="HK184">
            <v>0</v>
          </cell>
          <cell r="HL184">
            <v>0</v>
          </cell>
          <cell r="HM184">
            <v>0</v>
          </cell>
          <cell r="HN184">
            <v>0</v>
          </cell>
          <cell r="HO184">
            <v>0</v>
          </cell>
          <cell r="HP184">
            <v>0</v>
          </cell>
          <cell r="HQ184">
            <v>0</v>
          </cell>
          <cell r="HR184">
            <v>0</v>
          </cell>
          <cell r="HS184">
            <v>0</v>
          </cell>
          <cell r="HT184">
            <v>0</v>
          </cell>
          <cell r="HU184">
            <v>0</v>
          </cell>
          <cell r="HV184">
            <v>0</v>
          </cell>
          <cell r="HW184">
            <v>0</v>
          </cell>
          <cell r="HX184">
            <v>0</v>
          </cell>
          <cell r="HY184">
            <v>0</v>
          </cell>
          <cell r="HZ184">
            <v>0</v>
          </cell>
          <cell r="IA184">
            <v>0</v>
          </cell>
          <cell r="IB184">
            <v>0</v>
          </cell>
          <cell r="IC184">
            <v>8308.9885183167862</v>
          </cell>
          <cell r="ID184">
            <v>0</v>
          </cell>
          <cell r="IE184">
            <v>81.175999999999988</v>
          </cell>
          <cell r="IF184">
            <v>0</v>
          </cell>
          <cell r="IG184">
            <v>1379.5060000000001</v>
          </cell>
          <cell r="IH184">
            <v>0</v>
          </cell>
          <cell r="II184">
            <v>0</v>
          </cell>
          <cell r="IJ184">
            <v>0</v>
          </cell>
          <cell r="IK184">
            <v>164119</v>
          </cell>
          <cell r="IL184">
            <v>0</v>
          </cell>
          <cell r="IM184">
            <v>164119</v>
          </cell>
          <cell r="IN184">
            <v>0</v>
          </cell>
          <cell r="IO184">
            <v>0</v>
          </cell>
          <cell r="IP184">
            <v>0</v>
          </cell>
          <cell r="IQ184">
            <v>0</v>
          </cell>
          <cell r="IR184">
            <v>0</v>
          </cell>
          <cell r="IS184">
            <v>0</v>
          </cell>
          <cell r="IT184">
            <v>0</v>
          </cell>
          <cell r="IU184">
            <v>0</v>
          </cell>
          <cell r="IV184">
            <v>0</v>
          </cell>
          <cell r="IW184">
            <v>0</v>
          </cell>
          <cell r="IX184">
            <v>0</v>
          </cell>
          <cell r="IY184">
            <v>121.90338826000001</v>
          </cell>
          <cell r="IZ184">
            <v>0</v>
          </cell>
          <cell r="JA184">
            <v>0</v>
          </cell>
          <cell r="JB184">
            <v>0</v>
          </cell>
          <cell r="JC184">
            <v>0</v>
          </cell>
          <cell r="JD184">
            <v>0</v>
          </cell>
          <cell r="JE184">
            <v>0</v>
          </cell>
          <cell r="JF184">
            <v>0</v>
          </cell>
          <cell r="JG184">
            <v>273</v>
          </cell>
          <cell r="JH184">
            <v>0</v>
          </cell>
          <cell r="JI184">
            <v>273</v>
          </cell>
          <cell r="JJ184">
            <v>6.3401916800000002</v>
          </cell>
          <cell r="JK184">
            <v>0</v>
          </cell>
          <cell r="JL184">
            <v>0</v>
          </cell>
          <cell r="JM184">
            <v>0</v>
          </cell>
          <cell r="JN184">
            <v>0</v>
          </cell>
          <cell r="JO184">
            <v>0</v>
          </cell>
          <cell r="JP184">
            <v>0</v>
          </cell>
          <cell r="JQ184">
            <v>0</v>
          </cell>
          <cell r="JR184">
            <v>22</v>
          </cell>
          <cell r="JS184">
            <v>0</v>
          </cell>
          <cell r="JT184">
            <v>22</v>
          </cell>
          <cell r="JU184">
            <v>115.56319658000001</v>
          </cell>
          <cell r="JV184">
            <v>0</v>
          </cell>
          <cell r="JW184">
            <v>0</v>
          </cell>
          <cell r="JX184">
            <v>0</v>
          </cell>
          <cell r="JY184">
            <v>0</v>
          </cell>
          <cell r="JZ184">
            <v>0</v>
          </cell>
          <cell r="KA184">
            <v>0</v>
          </cell>
          <cell r="KB184">
            <v>0</v>
          </cell>
          <cell r="KC184">
            <v>251</v>
          </cell>
          <cell r="KD184">
            <v>0</v>
          </cell>
          <cell r="KE184">
            <v>251</v>
          </cell>
          <cell r="KF184">
            <v>0</v>
          </cell>
          <cell r="KG184">
            <v>0</v>
          </cell>
          <cell r="KH184">
            <v>0</v>
          </cell>
          <cell r="KI184">
            <v>0</v>
          </cell>
          <cell r="KJ184">
            <v>0</v>
          </cell>
          <cell r="KK184">
            <v>0</v>
          </cell>
          <cell r="KL184">
            <v>0</v>
          </cell>
          <cell r="KM184">
            <v>0</v>
          </cell>
          <cell r="KN184">
            <v>0</v>
          </cell>
          <cell r="KO184">
            <v>0</v>
          </cell>
          <cell r="KP184">
            <v>0</v>
          </cell>
          <cell r="KQ184">
            <v>0</v>
          </cell>
          <cell r="KR184">
            <v>0</v>
          </cell>
          <cell r="KS184">
            <v>0</v>
          </cell>
          <cell r="KT184">
            <v>0</v>
          </cell>
          <cell r="KU184">
            <v>0</v>
          </cell>
          <cell r="KV184">
            <v>0</v>
          </cell>
          <cell r="KW184">
            <v>0</v>
          </cell>
          <cell r="KX184">
            <v>0</v>
          </cell>
          <cell r="KY184">
            <v>0</v>
          </cell>
          <cell r="KZ184">
            <v>0</v>
          </cell>
          <cell r="LA184">
            <v>0</v>
          </cell>
          <cell r="LB184">
            <v>115.56319658000001</v>
          </cell>
          <cell r="LC184">
            <v>0</v>
          </cell>
          <cell r="LD184">
            <v>0</v>
          </cell>
          <cell r="LE184">
            <v>0</v>
          </cell>
          <cell r="LF184">
            <v>0</v>
          </cell>
          <cell r="LG184">
            <v>0</v>
          </cell>
          <cell r="LH184">
            <v>0</v>
          </cell>
          <cell r="LI184">
            <v>0</v>
          </cell>
          <cell r="LJ184">
            <v>251</v>
          </cell>
          <cell r="LK184">
            <v>0</v>
          </cell>
          <cell r="LL184">
            <v>251</v>
          </cell>
          <cell r="LQ184">
            <v>0</v>
          </cell>
          <cell r="LR184">
            <v>0</v>
          </cell>
          <cell r="LS184">
            <v>0</v>
          </cell>
          <cell r="LT184">
            <v>0</v>
          </cell>
          <cell r="LU184">
            <v>0</v>
          </cell>
          <cell r="LX184">
            <v>0</v>
          </cell>
          <cell r="LY184">
            <v>0</v>
          </cell>
          <cell r="LZ184">
            <v>0</v>
          </cell>
          <cell r="MA184">
            <v>0</v>
          </cell>
          <cell r="MB184">
            <v>0</v>
          </cell>
          <cell r="MC184">
            <v>0</v>
          </cell>
          <cell r="MD184">
            <v>0</v>
          </cell>
          <cell r="ME184">
            <v>0</v>
          </cell>
          <cell r="MF184">
            <v>0</v>
          </cell>
          <cell r="MG184">
            <v>0</v>
          </cell>
          <cell r="MH184">
            <v>0</v>
          </cell>
          <cell r="MI184">
            <v>0</v>
          </cell>
          <cell r="MJ184">
            <v>0</v>
          </cell>
          <cell r="MK184">
            <v>0</v>
          </cell>
          <cell r="ML184">
            <v>0</v>
          </cell>
          <cell r="MM184">
            <v>0</v>
          </cell>
          <cell r="MN184">
            <v>0</v>
          </cell>
          <cell r="MO184">
            <v>0</v>
          </cell>
          <cell r="MP184">
            <v>0</v>
          </cell>
          <cell r="MQ184">
            <v>0</v>
          </cell>
          <cell r="MR184">
            <v>0</v>
          </cell>
          <cell r="MS184">
            <v>0</v>
          </cell>
          <cell r="MT184">
            <v>0</v>
          </cell>
          <cell r="MU184">
            <v>0</v>
          </cell>
          <cell r="MV184">
            <v>0</v>
          </cell>
          <cell r="MW184">
            <v>0</v>
          </cell>
          <cell r="MX184">
            <v>0</v>
          </cell>
          <cell r="MY184">
            <v>0</v>
          </cell>
          <cell r="MZ184">
            <v>0</v>
          </cell>
          <cell r="NA184">
            <v>0</v>
          </cell>
          <cell r="NB184">
            <v>0</v>
          </cell>
          <cell r="NC184">
            <v>0</v>
          </cell>
          <cell r="ND184">
            <v>0</v>
          </cell>
          <cell r="NE184">
            <v>0</v>
          </cell>
          <cell r="NF184">
            <v>0</v>
          </cell>
          <cell r="NG184">
            <v>0</v>
          </cell>
          <cell r="NH184">
            <v>0</v>
          </cell>
          <cell r="NI184">
            <v>0</v>
          </cell>
          <cell r="NJ184">
            <v>0</v>
          </cell>
          <cell r="NK184">
            <v>0</v>
          </cell>
          <cell r="NL184">
            <v>0</v>
          </cell>
          <cell r="NM184">
            <v>0</v>
          </cell>
          <cell r="NN184">
            <v>0</v>
          </cell>
          <cell r="NO184">
            <v>0</v>
          </cell>
          <cell r="NP184">
            <v>0</v>
          </cell>
          <cell r="NQ184">
            <v>0</v>
          </cell>
          <cell r="NR184">
            <v>0</v>
          </cell>
          <cell r="NS184">
            <v>0</v>
          </cell>
          <cell r="NT184">
            <v>0</v>
          </cell>
          <cell r="NU184">
            <v>0</v>
          </cell>
          <cell r="NV184">
            <v>0</v>
          </cell>
          <cell r="NW184">
            <v>0</v>
          </cell>
          <cell r="NX184">
            <v>0</v>
          </cell>
          <cell r="NY184">
            <v>0</v>
          </cell>
          <cell r="NZ184">
            <v>0</v>
          </cell>
          <cell r="OA184">
            <v>0</v>
          </cell>
          <cell r="OB184">
            <v>0</v>
          </cell>
          <cell r="OC184">
            <v>0</v>
          </cell>
          <cell r="OD184">
            <v>0</v>
          </cell>
          <cell r="OE184">
            <v>0</v>
          </cell>
          <cell r="OF184">
            <v>0</v>
          </cell>
          <cell r="OG184">
            <v>0</v>
          </cell>
          <cell r="OH184">
            <v>0</v>
          </cell>
          <cell r="OI184">
            <v>0</v>
          </cell>
          <cell r="OJ184">
            <v>0</v>
          </cell>
          <cell r="OL184" t="str">
            <v>нд</v>
          </cell>
          <cell r="OM184" t="str">
            <v>нд</v>
          </cell>
          <cell r="ON184" t="str">
            <v>нд</v>
          </cell>
          <cell r="OO184" t="str">
            <v>нд</v>
          </cell>
          <cell r="OP184" t="str">
            <v>нд</v>
          </cell>
          <cell r="OR184" t="str">
            <v>нд</v>
          </cell>
          <cell r="OT184">
            <v>15637.185665075769</v>
          </cell>
        </row>
        <row r="185">
          <cell r="A185" t="str">
            <v>Г</v>
          </cell>
          <cell r="B185" t="str">
            <v>1.2.1.3.2</v>
          </cell>
          <cell r="C185"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85" t="str">
            <v>Г</v>
          </cell>
          <cell r="E185">
            <v>0</v>
          </cell>
          <cell r="H185">
            <v>0</v>
          </cell>
          <cell r="J185">
            <v>2455.9926644699999</v>
          </cell>
          <cell r="K185">
            <v>0</v>
          </cell>
          <cell r="L185">
            <v>2455.9926644699999</v>
          </cell>
          <cell r="M185">
            <v>999.58759440000017</v>
          </cell>
          <cell r="N185">
            <v>0</v>
          </cell>
          <cell r="O185">
            <v>199.96046895000003</v>
          </cell>
          <cell r="P185">
            <v>69.464734550000003</v>
          </cell>
          <cell r="Q185">
            <v>1186.9798665699998</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cell r="AO185">
            <v>0</v>
          </cell>
          <cell r="AP185">
            <v>0</v>
          </cell>
          <cell r="AQ185">
            <v>0</v>
          </cell>
          <cell r="AR185">
            <v>0</v>
          </cell>
          <cell r="AS185">
            <v>0</v>
          </cell>
          <cell r="AT185">
            <v>0</v>
          </cell>
          <cell r="AU185">
            <v>0</v>
          </cell>
          <cell r="AV185">
            <v>0</v>
          </cell>
          <cell r="AW185">
            <v>0</v>
          </cell>
          <cell r="AX185">
            <v>0</v>
          </cell>
          <cell r="AY185">
            <v>0</v>
          </cell>
          <cell r="AZ185">
            <v>0</v>
          </cell>
          <cell r="BA185">
            <v>0</v>
          </cell>
          <cell r="BB185" t="str">
            <v/>
          </cell>
          <cell r="BC185" t="str">
            <v/>
          </cell>
          <cell r="BD185" t="str">
            <v/>
          </cell>
          <cell r="BE185" t="str">
            <v/>
          </cell>
          <cell r="BF185">
            <v>0</v>
          </cell>
          <cell r="BG185">
            <v>0</v>
          </cell>
          <cell r="BH185">
            <v>0</v>
          </cell>
          <cell r="BI185">
            <v>0</v>
          </cell>
          <cell r="BJ185">
            <v>0</v>
          </cell>
          <cell r="BK185">
            <v>0</v>
          </cell>
          <cell r="BL185">
            <v>0</v>
          </cell>
          <cell r="BM185">
            <v>0</v>
          </cell>
          <cell r="BN185">
            <v>0</v>
          </cell>
          <cell r="BO185">
            <v>0</v>
          </cell>
          <cell r="BP185">
            <v>0</v>
          </cell>
          <cell r="BQ185">
            <v>0</v>
          </cell>
          <cell r="BR185">
            <v>0</v>
          </cell>
          <cell r="BS185">
            <v>0</v>
          </cell>
          <cell r="BT185">
            <v>0</v>
          </cell>
          <cell r="BU185">
            <v>0</v>
          </cell>
          <cell r="BV185">
            <v>0</v>
          </cell>
          <cell r="BW185">
            <v>0</v>
          </cell>
          <cell r="BX185">
            <v>0</v>
          </cell>
          <cell r="BY185">
            <v>0</v>
          </cell>
          <cell r="BZ185">
            <v>0</v>
          </cell>
          <cell r="CA185">
            <v>0</v>
          </cell>
          <cell r="CB185">
            <v>0</v>
          </cell>
          <cell r="CC185">
            <v>0</v>
          </cell>
          <cell r="CD185">
            <v>0</v>
          </cell>
          <cell r="CE185">
            <v>0</v>
          </cell>
          <cell r="CF185">
            <v>0</v>
          </cell>
          <cell r="CG185">
            <v>0</v>
          </cell>
          <cell r="CH185">
            <v>0</v>
          </cell>
          <cell r="CI185">
            <v>0</v>
          </cell>
          <cell r="CJ185">
            <v>0</v>
          </cell>
          <cell r="CK185">
            <v>0</v>
          </cell>
          <cell r="CL185">
            <v>0</v>
          </cell>
          <cell r="CM185">
            <v>0</v>
          </cell>
          <cell r="CN185">
            <v>0</v>
          </cell>
          <cell r="CO185">
            <v>0</v>
          </cell>
          <cell r="CP185">
            <v>0</v>
          </cell>
          <cell r="CQ185" t="str">
            <v/>
          </cell>
          <cell r="CR185" t="str">
            <v/>
          </cell>
          <cell r="CS185" t="str">
            <v/>
          </cell>
          <cell r="CT185" t="str">
            <v/>
          </cell>
          <cell r="CU185">
            <v>0</v>
          </cell>
          <cell r="CX185">
            <v>11773.071493446381</v>
          </cell>
          <cell r="CY185">
            <v>2007.6103241393257</v>
          </cell>
          <cell r="CZ185">
            <v>3841.5348877713004</v>
          </cell>
          <cell r="DA185">
            <v>3963.2928893735866</v>
          </cell>
          <cell r="DB185">
            <v>1960.6333921621663</v>
          </cell>
          <cell r="DE185">
            <v>0</v>
          </cell>
          <cell r="DG185">
            <v>1858.2327315399998</v>
          </cell>
          <cell r="DH185">
            <v>0</v>
          </cell>
          <cell r="DI185">
            <v>1858.2327315399998</v>
          </cell>
          <cell r="DJ185">
            <v>591.40477412999996</v>
          </cell>
          <cell r="DK185">
            <v>443.57690142000001</v>
          </cell>
          <cell r="DL185">
            <v>711.97321601999988</v>
          </cell>
          <cell r="DM185">
            <v>111.27783997</v>
          </cell>
          <cell r="DN185">
            <v>7287.9116630170756</v>
          </cell>
          <cell r="DS185">
            <v>457.4</v>
          </cell>
          <cell r="DT185">
            <v>1398.5</v>
          </cell>
          <cell r="DU185">
            <v>1496.3844160049637</v>
          </cell>
          <cell r="DV185">
            <v>3935.6272470121125</v>
          </cell>
          <cell r="DW185">
            <v>1398.5</v>
          </cell>
          <cell r="DX185" t="str">
            <v/>
          </cell>
          <cell r="DY185" t="str">
            <v/>
          </cell>
          <cell r="DZ185" t="str">
            <v/>
          </cell>
          <cell r="EA185" t="str">
            <v/>
          </cell>
          <cell r="EB185">
            <v>0</v>
          </cell>
          <cell r="EC185">
            <v>381.27780788000001</v>
          </cell>
          <cell r="ED185">
            <v>195.56735697000005</v>
          </cell>
          <cell r="EE185">
            <v>22.006682420000001</v>
          </cell>
          <cell r="EF185">
            <v>155.14677308</v>
          </cell>
          <cell r="EG185">
            <v>8.5569954100000007</v>
          </cell>
          <cell r="EH185">
            <v>77.123455160000006</v>
          </cell>
          <cell r="EI185">
            <v>7.1553000000000005E-2</v>
          </cell>
          <cell r="EJ185">
            <v>1.69555777</v>
          </cell>
          <cell r="EK185">
            <v>71.096784159999999</v>
          </cell>
          <cell r="EL185">
            <v>4.2595602299999999</v>
          </cell>
          <cell r="EM185">
            <v>304.15435272000002</v>
          </cell>
          <cell r="EN185">
            <v>195.49580397000003</v>
          </cell>
          <cell r="EO185">
            <v>20.31112465</v>
          </cell>
          <cell r="EP185">
            <v>84.049988920000004</v>
          </cell>
          <cell r="EQ185">
            <v>4.2974351799999999</v>
          </cell>
          <cell r="ER185">
            <v>195.49580397000003</v>
          </cell>
          <cell r="ES185">
            <v>0</v>
          </cell>
          <cell r="ET185">
            <v>0</v>
          </cell>
          <cell r="EU185">
            <v>0</v>
          </cell>
          <cell r="EV185">
            <v>0</v>
          </cell>
          <cell r="EW185">
            <v>0</v>
          </cell>
          <cell r="EX185">
            <v>0</v>
          </cell>
          <cell r="EY185">
            <v>0</v>
          </cell>
          <cell r="EZ185">
            <v>0</v>
          </cell>
          <cell r="FA185">
            <v>0</v>
          </cell>
          <cell r="FB185">
            <v>304.15435272000002</v>
          </cell>
          <cell r="FC185">
            <v>195.49580397000003</v>
          </cell>
          <cell r="FD185">
            <v>20.31112465</v>
          </cell>
          <cell r="FE185">
            <v>84.049988920000004</v>
          </cell>
          <cell r="FF185">
            <v>4.2974351799999999</v>
          </cell>
          <cell r="FG185" t="str">
            <v/>
          </cell>
          <cell r="FH185" t="str">
            <v/>
          </cell>
          <cell r="FI185" t="str">
            <v/>
          </cell>
          <cell r="FJ185" t="str">
            <v/>
          </cell>
          <cell r="FK185">
            <v>0</v>
          </cell>
          <cell r="FN185">
            <v>11773.071493446381</v>
          </cell>
          <cell r="FO185">
            <v>0</v>
          </cell>
          <cell r="FP185">
            <v>291.60899999999998</v>
          </cell>
          <cell r="FQ185">
            <v>0</v>
          </cell>
          <cell r="FR185">
            <v>2020.682</v>
          </cell>
          <cell r="FS185">
            <v>1892.0920000000001</v>
          </cell>
          <cell r="FT185">
            <v>72.739999999999995</v>
          </cell>
          <cell r="FU185">
            <v>55.85</v>
          </cell>
          <cell r="FV185">
            <v>202321</v>
          </cell>
          <cell r="FW185">
            <v>0</v>
          </cell>
          <cell r="FX185">
            <v>202321</v>
          </cell>
          <cell r="FZ185">
            <v>1199.2375608699999</v>
          </cell>
          <cell r="GA185">
            <v>0</v>
          </cell>
          <cell r="GB185">
            <v>36.483000000000004</v>
          </cell>
          <cell r="GC185">
            <v>0</v>
          </cell>
          <cell r="GD185">
            <v>545.12599999999998</v>
          </cell>
          <cell r="GE185">
            <v>545.12599999999998</v>
          </cell>
          <cell r="GF185">
            <v>0</v>
          </cell>
          <cell r="GG185">
            <v>0</v>
          </cell>
          <cell r="GH185">
            <v>13857</v>
          </cell>
          <cell r="GI185">
            <v>0</v>
          </cell>
          <cell r="GJ185">
            <v>13857</v>
          </cell>
          <cell r="GK185">
            <v>8308.9885183167862</v>
          </cell>
          <cell r="GL185">
            <v>0</v>
          </cell>
          <cell r="GM185">
            <v>81.175999999999988</v>
          </cell>
          <cell r="GN185">
            <v>0</v>
          </cell>
          <cell r="GO185">
            <v>1379.5060000000001</v>
          </cell>
          <cell r="GP185">
            <v>0</v>
          </cell>
          <cell r="GQ185">
            <v>0</v>
          </cell>
          <cell r="GR185">
            <v>0</v>
          </cell>
          <cell r="GS185">
            <v>164119</v>
          </cell>
          <cell r="GT185">
            <v>0</v>
          </cell>
          <cell r="GU185">
            <v>164119</v>
          </cell>
          <cell r="GV185">
            <v>0</v>
          </cell>
          <cell r="GW185">
            <v>0</v>
          </cell>
          <cell r="GX185">
            <v>0</v>
          </cell>
          <cell r="GY185">
            <v>0</v>
          </cell>
          <cell r="GZ185">
            <v>0</v>
          </cell>
          <cell r="HA185">
            <v>0</v>
          </cell>
          <cell r="HB185">
            <v>0</v>
          </cell>
          <cell r="HC185">
            <v>0</v>
          </cell>
          <cell r="HD185">
            <v>0</v>
          </cell>
          <cell r="HE185">
            <v>0</v>
          </cell>
          <cell r="HF185">
            <v>0</v>
          </cell>
          <cell r="HG185">
            <v>0</v>
          </cell>
          <cell r="HH185">
            <v>0</v>
          </cell>
          <cell r="HI185">
            <v>0</v>
          </cell>
          <cell r="HJ185">
            <v>0</v>
          </cell>
          <cell r="HK185">
            <v>0</v>
          </cell>
          <cell r="HL185">
            <v>0</v>
          </cell>
          <cell r="HM185">
            <v>0</v>
          </cell>
          <cell r="HN185">
            <v>0</v>
          </cell>
          <cell r="HO185">
            <v>0</v>
          </cell>
          <cell r="HP185">
            <v>0</v>
          </cell>
          <cell r="HQ185">
            <v>0</v>
          </cell>
          <cell r="HR185">
            <v>0</v>
          </cell>
          <cell r="HS185">
            <v>0</v>
          </cell>
          <cell r="HT185">
            <v>0</v>
          </cell>
          <cell r="HU185">
            <v>0</v>
          </cell>
          <cell r="HV185">
            <v>0</v>
          </cell>
          <cell r="HW185">
            <v>0</v>
          </cell>
          <cell r="HX185">
            <v>0</v>
          </cell>
          <cell r="HY185">
            <v>0</v>
          </cell>
          <cell r="HZ185">
            <v>0</v>
          </cell>
          <cell r="IA185">
            <v>0</v>
          </cell>
          <cell r="IB185">
            <v>0</v>
          </cell>
          <cell r="IC185">
            <v>8308.9885183167862</v>
          </cell>
          <cell r="ID185">
            <v>0</v>
          </cell>
          <cell r="IE185">
            <v>81.175999999999988</v>
          </cell>
          <cell r="IF185">
            <v>0</v>
          </cell>
          <cell r="IG185">
            <v>1379.5060000000001</v>
          </cell>
          <cell r="IH185">
            <v>0</v>
          </cell>
          <cell r="II185">
            <v>0</v>
          </cell>
          <cell r="IJ185">
            <v>0</v>
          </cell>
          <cell r="IK185">
            <v>164119</v>
          </cell>
          <cell r="IL185">
            <v>0</v>
          </cell>
          <cell r="IM185">
            <v>164119</v>
          </cell>
          <cell r="IN185">
            <v>0</v>
          </cell>
          <cell r="IO185">
            <v>0</v>
          </cell>
          <cell r="IP185">
            <v>0</v>
          </cell>
          <cell r="IQ185">
            <v>0</v>
          </cell>
          <cell r="IR185">
            <v>0</v>
          </cell>
          <cell r="IS185">
            <v>0</v>
          </cell>
          <cell r="IT185">
            <v>0</v>
          </cell>
          <cell r="IU185">
            <v>0</v>
          </cell>
          <cell r="IV185">
            <v>0</v>
          </cell>
          <cell r="IW185">
            <v>0</v>
          </cell>
          <cell r="IX185">
            <v>0</v>
          </cell>
          <cell r="IY185">
            <v>121.90338826000001</v>
          </cell>
          <cell r="IZ185">
            <v>0</v>
          </cell>
          <cell r="JA185">
            <v>0</v>
          </cell>
          <cell r="JB185">
            <v>0</v>
          </cell>
          <cell r="JC185">
            <v>0</v>
          </cell>
          <cell r="JD185">
            <v>0</v>
          </cell>
          <cell r="JE185">
            <v>0</v>
          </cell>
          <cell r="JF185">
            <v>0</v>
          </cell>
          <cell r="JG185">
            <v>273</v>
          </cell>
          <cell r="JH185">
            <v>0</v>
          </cell>
          <cell r="JI185">
            <v>273</v>
          </cell>
          <cell r="JJ185">
            <v>6.3401916800000002</v>
          </cell>
          <cell r="JK185">
            <v>0</v>
          </cell>
          <cell r="JL185">
            <v>0</v>
          </cell>
          <cell r="JM185">
            <v>0</v>
          </cell>
          <cell r="JN185">
            <v>0</v>
          </cell>
          <cell r="JO185">
            <v>0</v>
          </cell>
          <cell r="JP185">
            <v>0</v>
          </cell>
          <cell r="JQ185">
            <v>0</v>
          </cell>
          <cell r="JR185">
            <v>22</v>
          </cell>
          <cell r="JS185">
            <v>0</v>
          </cell>
          <cell r="JT185">
            <v>22</v>
          </cell>
          <cell r="JU185">
            <v>115.56319658000001</v>
          </cell>
          <cell r="JV185">
            <v>0</v>
          </cell>
          <cell r="JW185">
            <v>0</v>
          </cell>
          <cell r="JX185">
            <v>0</v>
          </cell>
          <cell r="JY185">
            <v>0</v>
          </cell>
          <cell r="JZ185">
            <v>0</v>
          </cell>
          <cell r="KA185">
            <v>0</v>
          </cell>
          <cell r="KB185">
            <v>0</v>
          </cell>
          <cell r="KC185">
            <v>251</v>
          </cell>
          <cell r="KD185">
            <v>0</v>
          </cell>
          <cell r="KE185">
            <v>251</v>
          </cell>
          <cell r="KF185">
            <v>0</v>
          </cell>
          <cell r="KG185">
            <v>0</v>
          </cell>
          <cell r="KH185">
            <v>0</v>
          </cell>
          <cell r="KI185">
            <v>0</v>
          </cell>
          <cell r="KJ185">
            <v>0</v>
          </cell>
          <cell r="KK185">
            <v>0</v>
          </cell>
          <cell r="KL185">
            <v>0</v>
          </cell>
          <cell r="KM185">
            <v>0</v>
          </cell>
          <cell r="KN185">
            <v>0</v>
          </cell>
          <cell r="KO185">
            <v>0</v>
          </cell>
          <cell r="KP185">
            <v>0</v>
          </cell>
          <cell r="KQ185">
            <v>0</v>
          </cell>
          <cell r="KR185">
            <v>0</v>
          </cell>
          <cell r="KS185">
            <v>0</v>
          </cell>
          <cell r="KT185">
            <v>0</v>
          </cell>
          <cell r="KU185">
            <v>0</v>
          </cell>
          <cell r="KV185">
            <v>0</v>
          </cell>
          <cell r="KW185">
            <v>0</v>
          </cell>
          <cell r="KX185">
            <v>0</v>
          </cell>
          <cell r="KY185">
            <v>0</v>
          </cell>
          <cell r="KZ185">
            <v>0</v>
          </cell>
          <cell r="LA185">
            <v>0</v>
          </cell>
          <cell r="LB185">
            <v>115.56319658000001</v>
          </cell>
          <cell r="LC185">
            <v>0</v>
          </cell>
          <cell r="LD185">
            <v>0</v>
          </cell>
          <cell r="LE185">
            <v>0</v>
          </cell>
          <cell r="LF185">
            <v>0</v>
          </cell>
          <cell r="LG185">
            <v>0</v>
          </cell>
          <cell r="LH185">
            <v>0</v>
          </cell>
          <cell r="LI185">
            <v>0</v>
          </cell>
          <cell r="LJ185">
            <v>251</v>
          </cell>
          <cell r="LK185">
            <v>0</v>
          </cell>
          <cell r="LL185">
            <v>251</v>
          </cell>
          <cell r="LQ185">
            <v>0</v>
          </cell>
          <cell r="LR185">
            <v>0</v>
          </cell>
          <cell r="LS185">
            <v>0</v>
          </cell>
          <cell r="LT185">
            <v>0</v>
          </cell>
          <cell r="LU185">
            <v>0</v>
          </cell>
          <cell r="LX185">
            <v>0</v>
          </cell>
          <cell r="LY185">
            <v>0</v>
          </cell>
          <cell r="LZ185">
            <v>0</v>
          </cell>
          <cell r="MA185">
            <v>0</v>
          </cell>
          <cell r="MB185">
            <v>0</v>
          </cell>
          <cell r="MC185">
            <v>0</v>
          </cell>
          <cell r="MD185">
            <v>0</v>
          </cell>
          <cell r="ME185">
            <v>0</v>
          </cell>
          <cell r="MF185">
            <v>0</v>
          </cell>
          <cell r="MG185">
            <v>0</v>
          </cell>
          <cell r="MH185">
            <v>0</v>
          </cell>
          <cell r="MI185">
            <v>0</v>
          </cell>
          <cell r="MJ185">
            <v>0</v>
          </cell>
          <cell r="MK185">
            <v>0</v>
          </cell>
          <cell r="ML185">
            <v>0</v>
          </cell>
          <cell r="MM185">
            <v>0</v>
          </cell>
          <cell r="MN185">
            <v>0</v>
          </cell>
          <cell r="MO185">
            <v>0</v>
          </cell>
          <cell r="MP185">
            <v>0</v>
          </cell>
          <cell r="MQ185">
            <v>0</v>
          </cell>
          <cell r="MR185">
            <v>0</v>
          </cell>
          <cell r="MS185">
            <v>0</v>
          </cell>
          <cell r="MT185">
            <v>0</v>
          </cell>
          <cell r="MU185">
            <v>0</v>
          </cell>
          <cell r="MV185">
            <v>0</v>
          </cell>
          <cell r="MW185">
            <v>0</v>
          </cell>
          <cell r="MX185">
            <v>0</v>
          </cell>
          <cell r="MY185">
            <v>0</v>
          </cell>
          <cell r="MZ185">
            <v>0</v>
          </cell>
          <cell r="NA185">
            <v>0</v>
          </cell>
          <cell r="NB185">
            <v>0</v>
          </cell>
          <cell r="NC185">
            <v>0</v>
          </cell>
          <cell r="ND185">
            <v>0</v>
          </cell>
          <cell r="NE185">
            <v>0</v>
          </cell>
          <cell r="NF185">
            <v>0</v>
          </cell>
          <cell r="NG185">
            <v>0</v>
          </cell>
          <cell r="NH185">
            <v>0</v>
          </cell>
          <cell r="NI185">
            <v>0</v>
          </cell>
          <cell r="NJ185">
            <v>0</v>
          </cell>
          <cell r="NK185">
            <v>0</v>
          </cell>
          <cell r="NL185">
            <v>0</v>
          </cell>
          <cell r="NM185">
            <v>0</v>
          </cell>
          <cell r="NN185">
            <v>0</v>
          </cell>
          <cell r="NO185">
            <v>0</v>
          </cell>
          <cell r="NP185">
            <v>0</v>
          </cell>
          <cell r="NQ185">
            <v>0</v>
          </cell>
          <cell r="NR185">
            <v>0</v>
          </cell>
          <cell r="NS185">
            <v>0</v>
          </cell>
          <cell r="NT185">
            <v>0</v>
          </cell>
          <cell r="NU185">
            <v>0</v>
          </cell>
          <cell r="NV185">
            <v>0</v>
          </cell>
          <cell r="NW185">
            <v>0</v>
          </cell>
          <cell r="NX185">
            <v>0</v>
          </cell>
          <cell r="NY185">
            <v>0</v>
          </cell>
          <cell r="NZ185">
            <v>0</v>
          </cell>
          <cell r="OA185">
            <v>0</v>
          </cell>
          <cell r="OB185">
            <v>0</v>
          </cell>
          <cell r="OC185">
            <v>0</v>
          </cell>
          <cell r="OD185">
            <v>0</v>
          </cell>
          <cell r="OE185">
            <v>0</v>
          </cell>
          <cell r="OF185">
            <v>0</v>
          </cell>
          <cell r="OG185">
            <v>0</v>
          </cell>
          <cell r="OH185">
            <v>0</v>
          </cell>
          <cell r="OI185">
            <v>0</v>
          </cell>
          <cell r="OJ185">
            <v>0</v>
          </cell>
          <cell r="OL185" t="str">
            <v>нд</v>
          </cell>
          <cell r="OM185" t="str">
            <v>нд</v>
          </cell>
          <cell r="ON185" t="str">
            <v>нд</v>
          </cell>
          <cell r="OO185" t="str">
            <v>нд</v>
          </cell>
          <cell r="OP185" t="str">
            <v>нд</v>
          </cell>
          <cell r="OR185" t="str">
            <v>нд</v>
          </cell>
          <cell r="OT185">
            <v>15637.185665075769</v>
          </cell>
        </row>
        <row r="186">
          <cell r="A186" t="str">
            <v>Г</v>
          </cell>
          <cell r="B186" t="str">
            <v>1.2.1.3.3</v>
          </cell>
          <cell r="C186"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86" t="str">
            <v>Г</v>
          </cell>
          <cell r="E186">
            <v>0</v>
          </cell>
          <cell r="H186">
            <v>0</v>
          </cell>
          <cell r="J186">
            <v>2455.9926644699999</v>
          </cell>
          <cell r="K186">
            <v>0</v>
          </cell>
          <cell r="L186">
            <v>2455.9926644699999</v>
          </cell>
          <cell r="M186">
            <v>999.58759440000017</v>
          </cell>
          <cell r="N186">
            <v>0</v>
          </cell>
          <cell r="O186">
            <v>199.96046895000003</v>
          </cell>
          <cell r="P186">
            <v>69.464734550000003</v>
          </cell>
          <cell r="Q186">
            <v>1186.9798665699998</v>
          </cell>
          <cell r="R186">
            <v>0</v>
          </cell>
          <cell r="S186">
            <v>0</v>
          </cell>
          <cell r="T186">
            <v>0</v>
          </cell>
          <cell r="U186">
            <v>0</v>
          </cell>
          <cell r="V186">
            <v>0</v>
          </cell>
          <cell r="W186">
            <v>0</v>
          </cell>
          <cell r="X186">
            <v>0</v>
          </cell>
          <cell r="Y186">
            <v>0</v>
          </cell>
          <cell r="Z186">
            <v>0</v>
          </cell>
          <cell r="AA186">
            <v>0</v>
          </cell>
          <cell r="AB186">
            <v>0</v>
          </cell>
          <cell r="AC186">
            <v>0</v>
          </cell>
          <cell r="AD186">
            <v>0</v>
          </cell>
          <cell r="AE186">
            <v>0</v>
          </cell>
          <cell r="AF186">
            <v>0</v>
          </cell>
          <cell r="AG186">
            <v>0</v>
          </cell>
          <cell r="AH186">
            <v>0</v>
          </cell>
          <cell r="AI186">
            <v>0</v>
          </cell>
          <cell r="AJ186">
            <v>0</v>
          </cell>
          <cell r="AK186">
            <v>0</v>
          </cell>
          <cell r="AL186">
            <v>0</v>
          </cell>
          <cell r="AM186">
            <v>0</v>
          </cell>
          <cell r="AN186">
            <v>0</v>
          </cell>
          <cell r="AO186">
            <v>0</v>
          </cell>
          <cell r="AP186">
            <v>0</v>
          </cell>
          <cell r="AQ186">
            <v>0</v>
          </cell>
          <cell r="AR186">
            <v>0</v>
          </cell>
          <cell r="AS186">
            <v>0</v>
          </cell>
          <cell r="AT186">
            <v>0</v>
          </cell>
          <cell r="AU186">
            <v>0</v>
          </cell>
          <cell r="AV186">
            <v>0</v>
          </cell>
          <cell r="AW186">
            <v>0</v>
          </cell>
          <cell r="AX186">
            <v>0</v>
          </cell>
          <cell r="AY186">
            <v>0</v>
          </cell>
          <cell r="AZ186">
            <v>0</v>
          </cell>
          <cell r="BA186">
            <v>0</v>
          </cell>
          <cell r="BB186" t="str">
            <v/>
          </cell>
          <cell r="BC186" t="str">
            <v/>
          </cell>
          <cell r="BD186" t="str">
            <v/>
          </cell>
          <cell r="BE186" t="str">
            <v/>
          </cell>
          <cell r="BF186">
            <v>0</v>
          </cell>
          <cell r="BG186">
            <v>0</v>
          </cell>
          <cell r="BH186">
            <v>0</v>
          </cell>
          <cell r="BI186">
            <v>0</v>
          </cell>
          <cell r="BJ186">
            <v>0</v>
          </cell>
          <cell r="BK186">
            <v>0</v>
          </cell>
          <cell r="BL186">
            <v>0</v>
          </cell>
          <cell r="BM186">
            <v>0</v>
          </cell>
          <cell r="BN186">
            <v>0</v>
          </cell>
          <cell r="BO186">
            <v>0</v>
          </cell>
          <cell r="BP186">
            <v>0</v>
          </cell>
          <cell r="BQ186">
            <v>0</v>
          </cell>
          <cell r="BR186">
            <v>0</v>
          </cell>
          <cell r="BS186">
            <v>0</v>
          </cell>
          <cell r="BT186">
            <v>0</v>
          </cell>
          <cell r="BU186">
            <v>0</v>
          </cell>
          <cell r="BV186">
            <v>0</v>
          </cell>
          <cell r="BW186">
            <v>0</v>
          </cell>
          <cell r="BX186">
            <v>0</v>
          </cell>
          <cell r="BY186">
            <v>0</v>
          </cell>
          <cell r="BZ186">
            <v>0</v>
          </cell>
          <cell r="CA186">
            <v>0</v>
          </cell>
          <cell r="CB186">
            <v>0</v>
          </cell>
          <cell r="CC186">
            <v>0</v>
          </cell>
          <cell r="CD186">
            <v>0</v>
          </cell>
          <cell r="CE186">
            <v>0</v>
          </cell>
          <cell r="CF186">
            <v>0</v>
          </cell>
          <cell r="CG186">
            <v>0</v>
          </cell>
          <cell r="CH186">
            <v>0</v>
          </cell>
          <cell r="CI186">
            <v>0</v>
          </cell>
          <cell r="CJ186">
            <v>0</v>
          </cell>
          <cell r="CK186">
            <v>0</v>
          </cell>
          <cell r="CL186">
            <v>0</v>
          </cell>
          <cell r="CM186">
            <v>0</v>
          </cell>
          <cell r="CN186">
            <v>0</v>
          </cell>
          <cell r="CO186">
            <v>0</v>
          </cell>
          <cell r="CP186">
            <v>0</v>
          </cell>
          <cell r="CQ186" t="str">
            <v/>
          </cell>
          <cell r="CR186" t="str">
            <v/>
          </cell>
          <cell r="CS186" t="str">
            <v/>
          </cell>
          <cell r="CT186" t="str">
            <v/>
          </cell>
          <cell r="CU186">
            <v>0</v>
          </cell>
          <cell r="CX186">
            <v>11773.071493446381</v>
          </cell>
          <cell r="CY186">
            <v>2007.6103241393257</v>
          </cell>
          <cell r="CZ186">
            <v>3841.5348877713004</v>
          </cell>
          <cell r="DA186">
            <v>3963.2928893735866</v>
          </cell>
          <cell r="DB186">
            <v>1960.6333921621663</v>
          </cell>
          <cell r="DE186">
            <v>0</v>
          </cell>
          <cell r="DG186">
            <v>1858.2327315399998</v>
          </cell>
          <cell r="DH186">
            <v>0</v>
          </cell>
          <cell r="DI186">
            <v>1858.2327315399998</v>
          </cell>
          <cell r="DJ186">
            <v>591.40477412999996</v>
          </cell>
          <cell r="DK186">
            <v>443.57690142000001</v>
          </cell>
          <cell r="DL186">
            <v>711.97321601999988</v>
          </cell>
          <cell r="DM186">
            <v>111.27783997</v>
          </cell>
          <cell r="DN186">
            <v>7287.9116630170756</v>
          </cell>
          <cell r="DS186">
            <v>457.4</v>
          </cell>
          <cell r="DT186">
            <v>1398.5</v>
          </cell>
          <cell r="DU186">
            <v>1496.3844160049637</v>
          </cell>
          <cell r="DV186">
            <v>3935.6272470121125</v>
          </cell>
          <cell r="DW186">
            <v>1398.5</v>
          </cell>
          <cell r="DX186" t="str">
            <v/>
          </cell>
          <cell r="DY186" t="str">
            <v/>
          </cell>
          <cell r="DZ186" t="str">
            <v/>
          </cell>
          <cell r="EA186" t="str">
            <v/>
          </cell>
          <cell r="EB186">
            <v>0</v>
          </cell>
          <cell r="EC186">
            <v>381.27780788000001</v>
          </cell>
          <cell r="ED186">
            <v>195.56735697000005</v>
          </cell>
          <cell r="EE186">
            <v>22.006682420000001</v>
          </cell>
          <cell r="EF186">
            <v>155.14677308</v>
          </cell>
          <cell r="EG186">
            <v>8.5569954100000007</v>
          </cell>
          <cell r="EH186">
            <v>77.123455160000006</v>
          </cell>
          <cell r="EI186">
            <v>7.1553000000000005E-2</v>
          </cell>
          <cell r="EJ186">
            <v>1.69555777</v>
          </cell>
          <cell r="EK186">
            <v>71.096784159999999</v>
          </cell>
          <cell r="EL186">
            <v>4.2595602299999999</v>
          </cell>
          <cell r="EM186">
            <v>304.15435272000002</v>
          </cell>
          <cell r="EN186">
            <v>195.49580397000003</v>
          </cell>
          <cell r="EO186">
            <v>20.31112465</v>
          </cell>
          <cell r="EP186">
            <v>84.049988920000004</v>
          </cell>
          <cell r="EQ186">
            <v>4.2974351799999999</v>
          </cell>
          <cell r="ER186">
            <v>195.49580397000003</v>
          </cell>
          <cell r="ES186">
            <v>0</v>
          </cell>
          <cell r="ET186">
            <v>0</v>
          </cell>
          <cell r="EU186">
            <v>0</v>
          </cell>
          <cell r="EV186">
            <v>0</v>
          </cell>
          <cell r="EW186">
            <v>0</v>
          </cell>
          <cell r="EX186">
            <v>0</v>
          </cell>
          <cell r="EY186">
            <v>0</v>
          </cell>
          <cell r="EZ186">
            <v>0</v>
          </cell>
          <cell r="FA186">
            <v>0</v>
          </cell>
          <cell r="FB186">
            <v>304.15435272000002</v>
          </cell>
          <cell r="FC186">
            <v>195.49580397000003</v>
          </cell>
          <cell r="FD186">
            <v>20.31112465</v>
          </cell>
          <cell r="FE186">
            <v>84.049988920000004</v>
          </cell>
          <cell r="FF186">
            <v>4.2974351799999999</v>
          </cell>
          <cell r="FG186" t="str">
            <v/>
          </cell>
          <cell r="FH186" t="str">
            <v/>
          </cell>
          <cell r="FI186" t="str">
            <v/>
          </cell>
          <cell r="FJ186" t="str">
            <v/>
          </cell>
          <cell r="FK186">
            <v>0</v>
          </cell>
          <cell r="FN186">
            <v>11773.071493446381</v>
          </cell>
          <cell r="FO186">
            <v>0</v>
          </cell>
          <cell r="FP186">
            <v>291.60899999999998</v>
          </cell>
          <cell r="FQ186">
            <v>0</v>
          </cell>
          <cell r="FR186">
            <v>2020.682</v>
          </cell>
          <cell r="FS186">
            <v>1892.0920000000001</v>
          </cell>
          <cell r="FT186">
            <v>72.739999999999995</v>
          </cell>
          <cell r="FU186">
            <v>55.85</v>
          </cell>
          <cell r="FV186">
            <v>202321</v>
          </cell>
          <cell r="FW186">
            <v>0</v>
          </cell>
          <cell r="FX186">
            <v>202321</v>
          </cell>
          <cell r="FZ186">
            <v>1199.2375608699999</v>
          </cell>
          <cell r="GA186">
            <v>0</v>
          </cell>
          <cell r="GB186">
            <v>36.483000000000004</v>
          </cell>
          <cell r="GC186">
            <v>0</v>
          </cell>
          <cell r="GD186">
            <v>545.12599999999998</v>
          </cell>
          <cell r="GE186">
            <v>545.12599999999998</v>
          </cell>
          <cell r="GF186">
            <v>0</v>
          </cell>
          <cell r="GG186">
            <v>0</v>
          </cell>
          <cell r="GH186">
            <v>13857</v>
          </cell>
          <cell r="GI186">
            <v>0</v>
          </cell>
          <cell r="GJ186">
            <v>13857</v>
          </cell>
          <cell r="GK186">
            <v>8308.9885183167862</v>
          </cell>
          <cell r="GL186">
            <v>0</v>
          </cell>
          <cell r="GM186">
            <v>81.175999999999988</v>
          </cell>
          <cell r="GN186">
            <v>0</v>
          </cell>
          <cell r="GO186">
            <v>1379.5060000000001</v>
          </cell>
          <cell r="GP186">
            <v>0</v>
          </cell>
          <cell r="GQ186">
            <v>0</v>
          </cell>
          <cell r="GR186">
            <v>0</v>
          </cell>
          <cell r="GS186">
            <v>164119</v>
          </cell>
          <cell r="GT186">
            <v>0</v>
          </cell>
          <cell r="GU186">
            <v>164119</v>
          </cell>
          <cell r="GV186">
            <v>0</v>
          </cell>
          <cell r="GW186">
            <v>0</v>
          </cell>
          <cell r="GX186">
            <v>0</v>
          </cell>
          <cell r="GY186">
            <v>0</v>
          </cell>
          <cell r="GZ186">
            <v>0</v>
          </cell>
          <cell r="HA186">
            <v>0</v>
          </cell>
          <cell r="HB186">
            <v>0</v>
          </cell>
          <cell r="HC186">
            <v>0</v>
          </cell>
          <cell r="HD186">
            <v>0</v>
          </cell>
          <cell r="HE186">
            <v>0</v>
          </cell>
          <cell r="HF186">
            <v>0</v>
          </cell>
          <cell r="HG186">
            <v>0</v>
          </cell>
          <cell r="HH186">
            <v>0</v>
          </cell>
          <cell r="HI186">
            <v>0</v>
          </cell>
          <cell r="HJ186">
            <v>0</v>
          </cell>
          <cell r="HK186">
            <v>0</v>
          </cell>
          <cell r="HL186">
            <v>0</v>
          </cell>
          <cell r="HM186">
            <v>0</v>
          </cell>
          <cell r="HN186">
            <v>0</v>
          </cell>
          <cell r="HO186">
            <v>0</v>
          </cell>
          <cell r="HP186">
            <v>0</v>
          </cell>
          <cell r="HQ186">
            <v>0</v>
          </cell>
          <cell r="HR186">
            <v>0</v>
          </cell>
          <cell r="HS186">
            <v>0</v>
          </cell>
          <cell r="HT186">
            <v>0</v>
          </cell>
          <cell r="HU186">
            <v>0</v>
          </cell>
          <cell r="HV186">
            <v>0</v>
          </cell>
          <cell r="HW186">
            <v>0</v>
          </cell>
          <cell r="HX186">
            <v>0</v>
          </cell>
          <cell r="HY186">
            <v>0</v>
          </cell>
          <cell r="HZ186">
            <v>0</v>
          </cell>
          <cell r="IA186">
            <v>0</v>
          </cell>
          <cell r="IB186">
            <v>0</v>
          </cell>
          <cell r="IC186">
            <v>8308.9885183167862</v>
          </cell>
          <cell r="ID186">
            <v>0</v>
          </cell>
          <cell r="IE186">
            <v>81.175999999999988</v>
          </cell>
          <cell r="IF186">
            <v>0</v>
          </cell>
          <cell r="IG186">
            <v>1379.5060000000001</v>
          </cell>
          <cell r="IH186">
            <v>0</v>
          </cell>
          <cell r="II186">
            <v>0</v>
          </cell>
          <cell r="IJ186">
            <v>0</v>
          </cell>
          <cell r="IK186">
            <v>164119</v>
          </cell>
          <cell r="IL186">
            <v>0</v>
          </cell>
          <cell r="IM186">
            <v>164119</v>
          </cell>
          <cell r="IN186">
            <v>0</v>
          </cell>
          <cell r="IO186">
            <v>0</v>
          </cell>
          <cell r="IP186">
            <v>0</v>
          </cell>
          <cell r="IQ186">
            <v>0</v>
          </cell>
          <cell r="IR186">
            <v>0</v>
          </cell>
          <cell r="IS186">
            <v>0</v>
          </cell>
          <cell r="IT186">
            <v>0</v>
          </cell>
          <cell r="IU186">
            <v>0</v>
          </cell>
          <cell r="IV186">
            <v>0</v>
          </cell>
          <cell r="IW186">
            <v>0</v>
          </cell>
          <cell r="IX186">
            <v>0</v>
          </cell>
          <cell r="IY186">
            <v>121.90338826000001</v>
          </cell>
          <cell r="IZ186">
            <v>0</v>
          </cell>
          <cell r="JA186">
            <v>0</v>
          </cell>
          <cell r="JB186">
            <v>0</v>
          </cell>
          <cell r="JC186">
            <v>0</v>
          </cell>
          <cell r="JD186">
            <v>0</v>
          </cell>
          <cell r="JE186">
            <v>0</v>
          </cell>
          <cell r="JF186">
            <v>0</v>
          </cell>
          <cell r="JG186">
            <v>273</v>
          </cell>
          <cell r="JH186">
            <v>0</v>
          </cell>
          <cell r="JI186">
            <v>273</v>
          </cell>
          <cell r="JJ186">
            <v>6.3401916800000002</v>
          </cell>
          <cell r="JK186">
            <v>0</v>
          </cell>
          <cell r="JL186">
            <v>0</v>
          </cell>
          <cell r="JM186">
            <v>0</v>
          </cell>
          <cell r="JN186">
            <v>0</v>
          </cell>
          <cell r="JO186">
            <v>0</v>
          </cell>
          <cell r="JP186">
            <v>0</v>
          </cell>
          <cell r="JQ186">
            <v>0</v>
          </cell>
          <cell r="JR186">
            <v>22</v>
          </cell>
          <cell r="JS186">
            <v>0</v>
          </cell>
          <cell r="JT186">
            <v>22</v>
          </cell>
          <cell r="JU186">
            <v>115.56319658000001</v>
          </cell>
          <cell r="JV186">
            <v>0</v>
          </cell>
          <cell r="JW186">
            <v>0</v>
          </cell>
          <cell r="JX186">
            <v>0</v>
          </cell>
          <cell r="JY186">
            <v>0</v>
          </cell>
          <cell r="JZ186">
            <v>0</v>
          </cell>
          <cell r="KA186">
            <v>0</v>
          </cell>
          <cell r="KB186">
            <v>0</v>
          </cell>
          <cell r="KC186">
            <v>251</v>
          </cell>
          <cell r="KD186">
            <v>0</v>
          </cell>
          <cell r="KE186">
            <v>251</v>
          </cell>
          <cell r="KF186">
            <v>0</v>
          </cell>
          <cell r="KG186">
            <v>0</v>
          </cell>
          <cell r="KH186">
            <v>0</v>
          </cell>
          <cell r="KI186">
            <v>0</v>
          </cell>
          <cell r="KJ186">
            <v>0</v>
          </cell>
          <cell r="KK186">
            <v>0</v>
          </cell>
          <cell r="KL186">
            <v>0</v>
          </cell>
          <cell r="KM186">
            <v>0</v>
          </cell>
          <cell r="KN186">
            <v>0</v>
          </cell>
          <cell r="KO186">
            <v>0</v>
          </cell>
          <cell r="KP186">
            <v>0</v>
          </cell>
          <cell r="KQ186">
            <v>0</v>
          </cell>
          <cell r="KR186">
            <v>0</v>
          </cell>
          <cell r="KS186">
            <v>0</v>
          </cell>
          <cell r="KT186">
            <v>0</v>
          </cell>
          <cell r="KU186">
            <v>0</v>
          </cell>
          <cell r="KV186">
            <v>0</v>
          </cell>
          <cell r="KW186">
            <v>0</v>
          </cell>
          <cell r="KX186">
            <v>0</v>
          </cell>
          <cell r="KY186">
            <v>0</v>
          </cell>
          <cell r="KZ186">
            <v>0</v>
          </cell>
          <cell r="LA186">
            <v>0</v>
          </cell>
          <cell r="LB186">
            <v>115.56319658000001</v>
          </cell>
          <cell r="LC186">
            <v>0</v>
          </cell>
          <cell r="LD186">
            <v>0</v>
          </cell>
          <cell r="LE186">
            <v>0</v>
          </cell>
          <cell r="LF186">
            <v>0</v>
          </cell>
          <cell r="LG186">
            <v>0</v>
          </cell>
          <cell r="LH186">
            <v>0</v>
          </cell>
          <cell r="LI186">
            <v>0</v>
          </cell>
          <cell r="LJ186">
            <v>251</v>
          </cell>
          <cell r="LK186">
            <v>0</v>
          </cell>
          <cell r="LL186">
            <v>251</v>
          </cell>
          <cell r="LQ186">
            <v>0</v>
          </cell>
          <cell r="LR186">
            <v>0</v>
          </cell>
          <cell r="LS186">
            <v>0</v>
          </cell>
          <cell r="LT186">
            <v>0</v>
          </cell>
          <cell r="LU186">
            <v>0</v>
          </cell>
          <cell r="LX186">
            <v>0</v>
          </cell>
          <cell r="LY186">
            <v>0</v>
          </cell>
          <cell r="LZ186">
            <v>0</v>
          </cell>
          <cell r="MA186">
            <v>0</v>
          </cell>
          <cell r="MB186">
            <v>0</v>
          </cell>
          <cell r="MC186">
            <v>0</v>
          </cell>
          <cell r="MD186">
            <v>0</v>
          </cell>
          <cell r="ME186">
            <v>0</v>
          </cell>
          <cell r="MF186">
            <v>0</v>
          </cell>
          <cell r="MG186">
            <v>0</v>
          </cell>
          <cell r="MH186">
            <v>0</v>
          </cell>
          <cell r="MI186">
            <v>0</v>
          </cell>
          <cell r="MJ186">
            <v>0</v>
          </cell>
          <cell r="MK186">
            <v>0</v>
          </cell>
          <cell r="ML186">
            <v>0</v>
          </cell>
          <cell r="MM186">
            <v>0</v>
          </cell>
          <cell r="MN186">
            <v>0</v>
          </cell>
          <cell r="MO186">
            <v>0</v>
          </cell>
          <cell r="MP186">
            <v>0</v>
          </cell>
          <cell r="MQ186">
            <v>0</v>
          </cell>
          <cell r="MR186">
            <v>0</v>
          </cell>
          <cell r="MS186">
            <v>0</v>
          </cell>
          <cell r="MT186">
            <v>0</v>
          </cell>
          <cell r="MU186">
            <v>0</v>
          </cell>
          <cell r="MV186">
            <v>0</v>
          </cell>
          <cell r="MW186">
            <v>0</v>
          </cell>
          <cell r="MX186">
            <v>0</v>
          </cell>
          <cell r="MY186">
            <v>0</v>
          </cell>
          <cell r="MZ186">
            <v>0</v>
          </cell>
          <cell r="NA186">
            <v>0</v>
          </cell>
          <cell r="NB186">
            <v>0</v>
          </cell>
          <cell r="NC186">
            <v>0</v>
          </cell>
          <cell r="ND186">
            <v>0</v>
          </cell>
          <cell r="NE186">
            <v>0</v>
          </cell>
          <cell r="NF186">
            <v>0</v>
          </cell>
          <cell r="NG186">
            <v>0</v>
          </cell>
          <cell r="NH186">
            <v>0</v>
          </cell>
          <cell r="NI186">
            <v>0</v>
          </cell>
          <cell r="NJ186">
            <v>0</v>
          </cell>
          <cell r="NK186">
            <v>0</v>
          </cell>
          <cell r="NL186">
            <v>0</v>
          </cell>
          <cell r="NM186">
            <v>0</v>
          </cell>
          <cell r="NN186">
            <v>0</v>
          </cell>
          <cell r="NO186">
            <v>0</v>
          </cell>
          <cell r="NP186">
            <v>0</v>
          </cell>
          <cell r="NQ186">
            <v>0</v>
          </cell>
          <cell r="NR186">
            <v>0</v>
          </cell>
          <cell r="NS186">
            <v>0</v>
          </cell>
          <cell r="NT186">
            <v>0</v>
          </cell>
          <cell r="NU186">
            <v>0</v>
          </cell>
          <cell r="NV186">
            <v>0</v>
          </cell>
          <cell r="NW186">
            <v>0</v>
          </cell>
          <cell r="NX186">
            <v>0</v>
          </cell>
          <cell r="NY186">
            <v>0</v>
          </cell>
          <cell r="NZ186">
            <v>0</v>
          </cell>
          <cell r="OA186">
            <v>0</v>
          </cell>
          <cell r="OB186">
            <v>0</v>
          </cell>
          <cell r="OC186">
            <v>0</v>
          </cell>
          <cell r="OD186">
            <v>0</v>
          </cell>
          <cell r="OE186">
            <v>0</v>
          </cell>
          <cell r="OF186">
            <v>0</v>
          </cell>
          <cell r="OG186">
            <v>0</v>
          </cell>
          <cell r="OH186">
            <v>0</v>
          </cell>
          <cell r="OI186">
            <v>0</v>
          </cell>
          <cell r="OJ186">
            <v>0</v>
          </cell>
          <cell r="OL186" t="str">
            <v>нд</v>
          </cell>
          <cell r="OM186" t="str">
            <v>нд</v>
          </cell>
          <cell r="ON186" t="str">
            <v>нд</v>
          </cell>
          <cell r="OO186" t="str">
            <v>нд</v>
          </cell>
          <cell r="OP186" t="str">
            <v>нд</v>
          </cell>
          <cell r="OR186" t="str">
            <v>нд</v>
          </cell>
          <cell r="OT186">
            <v>15637.185665075769</v>
          </cell>
        </row>
        <row r="187">
          <cell r="A187" t="str">
            <v>Г</v>
          </cell>
          <cell r="B187" t="str">
            <v>1.2.1.3.4</v>
          </cell>
          <cell r="C187"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87" t="str">
            <v>Г</v>
          </cell>
          <cell r="E187">
            <v>0</v>
          </cell>
          <cell r="H187">
            <v>0</v>
          </cell>
          <cell r="J187">
            <v>2455.9926644699999</v>
          </cell>
          <cell r="K187">
            <v>0</v>
          </cell>
          <cell r="L187">
            <v>2455.9926644699999</v>
          </cell>
          <cell r="M187">
            <v>999.58759440000017</v>
          </cell>
          <cell r="N187">
            <v>0</v>
          </cell>
          <cell r="O187">
            <v>199.96046895000003</v>
          </cell>
          <cell r="P187">
            <v>69.464734550000003</v>
          </cell>
          <cell r="Q187">
            <v>1186.9798665699998</v>
          </cell>
          <cell r="R187">
            <v>0</v>
          </cell>
          <cell r="S187">
            <v>0</v>
          </cell>
          <cell r="T187">
            <v>0</v>
          </cell>
          <cell r="U187">
            <v>0</v>
          </cell>
          <cell r="V187">
            <v>0</v>
          </cell>
          <cell r="W187">
            <v>0</v>
          </cell>
          <cell r="X187">
            <v>0</v>
          </cell>
          <cell r="Y187">
            <v>0</v>
          </cell>
          <cell r="Z187">
            <v>0</v>
          </cell>
          <cell r="AA187">
            <v>0</v>
          </cell>
          <cell r="AB187">
            <v>0</v>
          </cell>
          <cell r="AC187">
            <v>0</v>
          </cell>
          <cell r="AD187">
            <v>0</v>
          </cell>
          <cell r="AE187">
            <v>0</v>
          </cell>
          <cell r="AF187">
            <v>0</v>
          </cell>
          <cell r="AG187">
            <v>0</v>
          </cell>
          <cell r="AH187">
            <v>0</v>
          </cell>
          <cell r="AI187">
            <v>0</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W187">
            <v>0</v>
          </cell>
          <cell r="AX187">
            <v>0</v>
          </cell>
          <cell r="AY187">
            <v>0</v>
          </cell>
          <cell r="AZ187">
            <v>0</v>
          </cell>
          <cell r="BA187">
            <v>0</v>
          </cell>
          <cell r="BB187" t="str">
            <v/>
          </cell>
          <cell r="BC187" t="str">
            <v/>
          </cell>
          <cell r="BD187" t="str">
            <v/>
          </cell>
          <cell r="BE187" t="str">
            <v/>
          </cell>
          <cell r="BF187">
            <v>0</v>
          </cell>
          <cell r="BG187">
            <v>0</v>
          </cell>
          <cell r="BH187">
            <v>0</v>
          </cell>
          <cell r="BI187">
            <v>0</v>
          </cell>
          <cell r="BJ187">
            <v>0</v>
          </cell>
          <cell r="BK187">
            <v>0</v>
          </cell>
          <cell r="BL187">
            <v>0</v>
          </cell>
          <cell r="BM187">
            <v>0</v>
          </cell>
          <cell r="BN187">
            <v>0</v>
          </cell>
          <cell r="BO187">
            <v>0</v>
          </cell>
          <cell r="BP187">
            <v>0</v>
          </cell>
          <cell r="BQ187">
            <v>0</v>
          </cell>
          <cell r="BR187">
            <v>0</v>
          </cell>
          <cell r="BS187">
            <v>0</v>
          </cell>
          <cell r="BT187">
            <v>0</v>
          </cell>
          <cell r="BU187">
            <v>0</v>
          </cell>
          <cell r="BV187">
            <v>0</v>
          </cell>
          <cell r="BW187">
            <v>0</v>
          </cell>
          <cell r="BX187">
            <v>0</v>
          </cell>
          <cell r="BY187">
            <v>0</v>
          </cell>
          <cell r="BZ187">
            <v>0</v>
          </cell>
          <cell r="CA187">
            <v>0</v>
          </cell>
          <cell r="CB187">
            <v>0</v>
          </cell>
          <cell r="CC187">
            <v>0</v>
          </cell>
          <cell r="CD187">
            <v>0</v>
          </cell>
          <cell r="CE187">
            <v>0</v>
          </cell>
          <cell r="CF187">
            <v>0</v>
          </cell>
          <cell r="CG187">
            <v>0</v>
          </cell>
          <cell r="CH187">
            <v>0</v>
          </cell>
          <cell r="CI187">
            <v>0</v>
          </cell>
          <cell r="CJ187">
            <v>0</v>
          </cell>
          <cell r="CK187">
            <v>0</v>
          </cell>
          <cell r="CL187">
            <v>0</v>
          </cell>
          <cell r="CM187">
            <v>0</v>
          </cell>
          <cell r="CN187">
            <v>0</v>
          </cell>
          <cell r="CO187">
            <v>0</v>
          </cell>
          <cell r="CP187">
            <v>0</v>
          </cell>
          <cell r="CQ187" t="str">
            <v/>
          </cell>
          <cell r="CR187" t="str">
            <v/>
          </cell>
          <cell r="CS187" t="str">
            <v/>
          </cell>
          <cell r="CT187" t="str">
            <v/>
          </cell>
          <cell r="CU187">
            <v>0</v>
          </cell>
          <cell r="CX187">
            <v>11773.071493446381</v>
          </cell>
          <cell r="CY187">
            <v>2007.6103241393257</v>
          </cell>
          <cell r="CZ187">
            <v>3841.5348877713004</v>
          </cell>
          <cell r="DA187">
            <v>3963.2928893735866</v>
          </cell>
          <cell r="DB187">
            <v>1960.6333921621663</v>
          </cell>
          <cell r="DE187">
            <v>0</v>
          </cell>
          <cell r="DG187">
            <v>1858.2327315399998</v>
          </cell>
          <cell r="DH187">
            <v>0</v>
          </cell>
          <cell r="DI187">
            <v>1858.2327315399998</v>
          </cell>
          <cell r="DJ187">
            <v>591.40477412999996</v>
          </cell>
          <cell r="DK187">
            <v>443.57690142000001</v>
          </cell>
          <cell r="DL187">
            <v>711.97321601999988</v>
          </cell>
          <cell r="DM187">
            <v>111.27783997</v>
          </cell>
          <cell r="DN187">
            <v>7287.9116630170756</v>
          </cell>
          <cell r="DS187">
            <v>457.4</v>
          </cell>
          <cell r="DT187">
            <v>1398.5</v>
          </cell>
          <cell r="DU187">
            <v>1496.3844160049637</v>
          </cell>
          <cell r="DV187">
            <v>3935.6272470121125</v>
          </cell>
          <cell r="DW187">
            <v>1398.5</v>
          </cell>
          <cell r="DX187" t="str">
            <v/>
          </cell>
          <cell r="DY187" t="str">
            <v/>
          </cell>
          <cell r="DZ187" t="str">
            <v/>
          </cell>
          <cell r="EA187" t="str">
            <v/>
          </cell>
          <cell r="EB187">
            <v>0</v>
          </cell>
          <cell r="EC187">
            <v>381.27780788000001</v>
          </cell>
          <cell r="ED187">
            <v>195.56735697000005</v>
          </cell>
          <cell r="EE187">
            <v>22.006682420000001</v>
          </cell>
          <cell r="EF187">
            <v>155.14677308</v>
          </cell>
          <cell r="EG187">
            <v>8.5569954100000007</v>
          </cell>
          <cell r="EH187">
            <v>77.123455160000006</v>
          </cell>
          <cell r="EI187">
            <v>7.1553000000000005E-2</v>
          </cell>
          <cell r="EJ187">
            <v>1.69555777</v>
          </cell>
          <cell r="EK187">
            <v>71.096784159999999</v>
          </cell>
          <cell r="EL187">
            <v>4.2595602299999999</v>
          </cell>
          <cell r="EM187">
            <v>304.15435272000002</v>
          </cell>
          <cell r="EN187">
            <v>195.49580397000003</v>
          </cell>
          <cell r="EO187">
            <v>20.31112465</v>
          </cell>
          <cell r="EP187">
            <v>84.049988920000004</v>
          </cell>
          <cell r="EQ187">
            <v>4.2974351799999999</v>
          </cell>
          <cell r="ER187">
            <v>195.49580397000003</v>
          </cell>
          <cell r="ES187">
            <v>0</v>
          </cell>
          <cell r="ET187">
            <v>0</v>
          </cell>
          <cell r="EU187">
            <v>0</v>
          </cell>
          <cell r="EV187">
            <v>0</v>
          </cell>
          <cell r="EW187">
            <v>0</v>
          </cell>
          <cell r="EX187">
            <v>0</v>
          </cell>
          <cell r="EY187">
            <v>0</v>
          </cell>
          <cell r="EZ187">
            <v>0</v>
          </cell>
          <cell r="FA187">
            <v>0</v>
          </cell>
          <cell r="FB187">
            <v>304.15435272000002</v>
          </cell>
          <cell r="FC187">
            <v>195.49580397000003</v>
          </cell>
          <cell r="FD187">
            <v>20.31112465</v>
          </cell>
          <cell r="FE187">
            <v>84.049988920000004</v>
          </cell>
          <cell r="FF187">
            <v>4.2974351799999999</v>
          </cell>
          <cell r="FG187" t="str">
            <v/>
          </cell>
          <cell r="FH187" t="str">
            <v/>
          </cell>
          <cell r="FI187" t="str">
            <v/>
          </cell>
          <cell r="FJ187" t="str">
            <v/>
          </cell>
          <cell r="FK187">
            <v>0</v>
          </cell>
          <cell r="FN187">
            <v>11773.071493446381</v>
          </cell>
          <cell r="FO187">
            <v>0</v>
          </cell>
          <cell r="FP187">
            <v>291.60899999999998</v>
          </cell>
          <cell r="FQ187">
            <v>0</v>
          </cell>
          <cell r="FR187">
            <v>2020.682</v>
          </cell>
          <cell r="FS187">
            <v>1892.0920000000001</v>
          </cell>
          <cell r="FT187">
            <v>72.739999999999995</v>
          </cell>
          <cell r="FU187">
            <v>55.85</v>
          </cell>
          <cell r="FV187">
            <v>202321</v>
          </cell>
          <cell r="FW187">
            <v>0</v>
          </cell>
          <cell r="FX187">
            <v>202321</v>
          </cell>
          <cell r="FZ187">
            <v>1199.2375608699999</v>
          </cell>
          <cell r="GA187">
            <v>0</v>
          </cell>
          <cell r="GB187">
            <v>36.483000000000004</v>
          </cell>
          <cell r="GC187">
            <v>0</v>
          </cell>
          <cell r="GD187">
            <v>545.12599999999998</v>
          </cell>
          <cell r="GE187">
            <v>545.12599999999998</v>
          </cell>
          <cell r="GF187">
            <v>0</v>
          </cell>
          <cell r="GG187">
            <v>0</v>
          </cell>
          <cell r="GH187">
            <v>13857</v>
          </cell>
          <cell r="GI187">
            <v>0</v>
          </cell>
          <cell r="GJ187">
            <v>13857</v>
          </cell>
          <cell r="GK187">
            <v>8308.9885183167862</v>
          </cell>
          <cell r="GL187">
            <v>0</v>
          </cell>
          <cell r="GM187">
            <v>81.175999999999988</v>
          </cell>
          <cell r="GN187">
            <v>0</v>
          </cell>
          <cell r="GO187">
            <v>1379.5060000000001</v>
          </cell>
          <cell r="GP187">
            <v>0</v>
          </cell>
          <cell r="GQ187">
            <v>0</v>
          </cell>
          <cell r="GR187">
            <v>0</v>
          </cell>
          <cell r="GS187">
            <v>164119</v>
          </cell>
          <cell r="GT187">
            <v>0</v>
          </cell>
          <cell r="GU187">
            <v>164119</v>
          </cell>
          <cell r="GV187">
            <v>0</v>
          </cell>
          <cell r="GW187">
            <v>0</v>
          </cell>
          <cell r="GX187">
            <v>0</v>
          </cell>
          <cell r="GY187">
            <v>0</v>
          </cell>
          <cell r="GZ187">
            <v>0</v>
          </cell>
          <cell r="HA187">
            <v>0</v>
          </cell>
          <cell r="HB187">
            <v>0</v>
          </cell>
          <cell r="HC187">
            <v>0</v>
          </cell>
          <cell r="HD187">
            <v>0</v>
          </cell>
          <cell r="HE187">
            <v>0</v>
          </cell>
          <cell r="HF187">
            <v>0</v>
          </cell>
          <cell r="HG187">
            <v>0</v>
          </cell>
          <cell r="HH187">
            <v>0</v>
          </cell>
          <cell r="HI187">
            <v>0</v>
          </cell>
          <cell r="HJ187">
            <v>0</v>
          </cell>
          <cell r="HK187">
            <v>0</v>
          </cell>
          <cell r="HL187">
            <v>0</v>
          </cell>
          <cell r="HM187">
            <v>0</v>
          </cell>
          <cell r="HN187">
            <v>0</v>
          </cell>
          <cell r="HO187">
            <v>0</v>
          </cell>
          <cell r="HP187">
            <v>0</v>
          </cell>
          <cell r="HQ187">
            <v>0</v>
          </cell>
          <cell r="HR187">
            <v>0</v>
          </cell>
          <cell r="HS187">
            <v>0</v>
          </cell>
          <cell r="HT187">
            <v>0</v>
          </cell>
          <cell r="HU187">
            <v>0</v>
          </cell>
          <cell r="HV187">
            <v>0</v>
          </cell>
          <cell r="HW187">
            <v>0</v>
          </cell>
          <cell r="HX187">
            <v>0</v>
          </cell>
          <cell r="HY187">
            <v>0</v>
          </cell>
          <cell r="HZ187">
            <v>0</v>
          </cell>
          <cell r="IA187">
            <v>0</v>
          </cell>
          <cell r="IB187">
            <v>0</v>
          </cell>
          <cell r="IC187">
            <v>8308.9885183167862</v>
          </cell>
          <cell r="ID187">
            <v>0</v>
          </cell>
          <cell r="IE187">
            <v>81.175999999999988</v>
          </cell>
          <cell r="IF187">
            <v>0</v>
          </cell>
          <cell r="IG187">
            <v>1379.5060000000001</v>
          </cell>
          <cell r="IH187">
            <v>0</v>
          </cell>
          <cell r="II187">
            <v>0</v>
          </cell>
          <cell r="IJ187">
            <v>0</v>
          </cell>
          <cell r="IK187">
            <v>164119</v>
          </cell>
          <cell r="IL187">
            <v>0</v>
          </cell>
          <cell r="IM187">
            <v>164119</v>
          </cell>
          <cell r="IN187">
            <v>0</v>
          </cell>
          <cell r="IO187">
            <v>0</v>
          </cell>
          <cell r="IP187">
            <v>0</v>
          </cell>
          <cell r="IQ187">
            <v>0</v>
          </cell>
          <cell r="IR187">
            <v>0</v>
          </cell>
          <cell r="IS187">
            <v>0</v>
          </cell>
          <cell r="IT187">
            <v>0</v>
          </cell>
          <cell r="IU187">
            <v>0</v>
          </cell>
          <cell r="IV187">
            <v>0</v>
          </cell>
          <cell r="IW187">
            <v>0</v>
          </cell>
          <cell r="IX187">
            <v>0</v>
          </cell>
          <cell r="IY187">
            <v>121.90338826000001</v>
          </cell>
          <cell r="IZ187">
            <v>0</v>
          </cell>
          <cell r="JA187">
            <v>0</v>
          </cell>
          <cell r="JB187">
            <v>0</v>
          </cell>
          <cell r="JC187">
            <v>0</v>
          </cell>
          <cell r="JD187">
            <v>0</v>
          </cell>
          <cell r="JE187">
            <v>0</v>
          </cell>
          <cell r="JF187">
            <v>0</v>
          </cell>
          <cell r="JG187">
            <v>273</v>
          </cell>
          <cell r="JH187">
            <v>0</v>
          </cell>
          <cell r="JI187">
            <v>273</v>
          </cell>
          <cell r="JJ187">
            <v>6.3401916800000002</v>
          </cell>
          <cell r="JK187">
            <v>0</v>
          </cell>
          <cell r="JL187">
            <v>0</v>
          </cell>
          <cell r="JM187">
            <v>0</v>
          </cell>
          <cell r="JN187">
            <v>0</v>
          </cell>
          <cell r="JO187">
            <v>0</v>
          </cell>
          <cell r="JP187">
            <v>0</v>
          </cell>
          <cell r="JQ187">
            <v>0</v>
          </cell>
          <cell r="JR187">
            <v>22</v>
          </cell>
          <cell r="JS187">
            <v>0</v>
          </cell>
          <cell r="JT187">
            <v>22</v>
          </cell>
          <cell r="JU187">
            <v>115.56319658000001</v>
          </cell>
          <cell r="JV187">
            <v>0</v>
          </cell>
          <cell r="JW187">
            <v>0</v>
          </cell>
          <cell r="JX187">
            <v>0</v>
          </cell>
          <cell r="JY187">
            <v>0</v>
          </cell>
          <cell r="JZ187">
            <v>0</v>
          </cell>
          <cell r="KA187">
            <v>0</v>
          </cell>
          <cell r="KB187">
            <v>0</v>
          </cell>
          <cell r="KC187">
            <v>251</v>
          </cell>
          <cell r="KD187">
            <v>0</v>
          </cell>
          <cell r="KE187">
            <v>251</v>
          </cell>
          <cell r="KF187">
            <v>0</v>
          </cell>
          <cell r="KG187">
            <v>0</v>
          </cell>
          <cell r="KH187">
            <v>0</v>
          </cell>
          <cell r="KI187">
            <v>0</v>
          </cell>
          <cell r="KJ187">
            <v>0</v>
          </cell>
          <cell r="KK187">
            <v>0</v>
          </cell>
          <cell r="KL187">
            <v>0</v>
          </cell>
          <cell r="KM187">
            <v>0</v>
          </cell>
          <cell r="KN187">
            <v>0</v>
          </cell>
          <cell r="KO187">
            <v>0</v>
          </cell>
          <cell r="KP187">
            <v>0</v>
          </cell>
          <cell r="KQ187">
            <v>0</v>
          </cell>
          <cell r="KR187">
            <v>0</v>
          </cell>
          <cell r="KS187">
            <v>0</v>
          </cell>
          <cell r="KT187">
            <v>0</v>
          </cell>
          <cell r="KU187">
            <v>0</v>
          </cell>
          <cell r="KV187">
            <v>0</v>
          </cell>
          <cell r="KW187">
            <v>0</v>
          </cell>
          <cell r="KX187">
            <v>0</v>
          </cell>
          <cell r="KY187">
            <v>0</v>
          </cell>
          <cell r="KZ187">
            <v>0</v>
          </cell>
          <cell r="LA187">
            <v>0</v>
          </cell>
          <cell r="LB187">
            <v>115.56319658000001</v>
          </cell>
          <cell r="LC187">
            <v>0</v>
          </cell>
          <cell r="LD187">
            <v>0</v>
          </cell>
          <cell r="LE187">
            <v>0</v>
          </cell>
          <cell r="LF187">
            <v>0</v>
          </cell>
          <cell r="LG187">
            <v>0</v>
          </cell>
          <cell r="LH187">
            <v>0</v>
          </cell>
          <cell r="LI187">
            <v>0</v>
          </cell>
          <cell r="LJ187">
            <v>251</v>
          </cell>
          <cell r="LK187">
            <v>0</v>
          </cell>
          <cell r="LL187">
            <v>251</v>
          </cell>
          <cell r="LQ187">
            <v>0</v>
          </cell>
          <cell r="LR187">
            <v>0</v>
          </cell>
          <cell r="LS187">
            <v>0</v>
          </cell>
          <cell r="LT187">
            <v>0</v>
          </cell>
          <cell r="LU187">
            <v>0</v>
          </cell>
          <cell r="LX187">
            <v>0</v>
          </cell>
          <cell r="LY187">
            <v>0</v>
          </cell>
          <cell r="LZ187">
            <v>0</v>
          </cell>
          <cell r="MA187">
            <v>0</v>
          </cell>
          <cell r="MB187">
            <v>0</v>
          </cell>
          <cell r="MC187">
            <v>0</v>
          </cell>
          <cell r="MD187">
            <v>0</v>
          </cell>
          <cell r="ME187">
            <v>0</v>
          </cell>
          <cell r="MF187">
            <v>0</v>
          </cell>
          <cell r="MG187">
            <v>0</v>
          </cell>
          <cell r="MH187">
            <v>0</v>
          </cell>
          <cell r="MI187">
            <v>0</v>
          </cell>
          <cell r="MJ187">
            <v>0</v>
          </cell>
          <cell r="MK187">
            <v>0</v>
          </cell>
          <cell r="ML187">
            <v>0</v>
          </cell>
          <cell r="MM187">
            <v>0</v>
          </cell>
          <cell r="MN187">
            <v>0</v>
          </cell>
          <cell r="MO187">
            <v>0</v>
          </cell>
          <cell r="MP187">
            <v>0</v>
          </cell>
          <cell r="MQ187">
            <v>0</v>
          </cell>
          <cell r="MR187">
            <v>0</v>
          </cell>
          <cell r="MS187">
            <v>0</v>
          </cell>
          <cell r="MT187">
            <v>0</v>
          </cell>
          <cell r="MU187">
            <v>0</v>
          </cell>
          <cell r="MV187">
            <v>0</v>
          </cell>
          <cell r="MW187">
            <v>0</v>
          </cell>
          <cell r="MX187">
            <v>0</v>
          </cell>
          <cell r="MY187">
            <v>0</v>
          </cell>
          <cell r="MZ187">
            <v>0</v>
          </cell>
          <cell r="NA187">
            <v>0</v>
          </cell>
          <cell r="NB187">
            <v>0</v>
          </cell>
          <cell r="NC187">
            <v>0</v>
          </cell>
          <cell r="ND187">
            <v>0</v>
          </cell>
          <cell r="NE187">
            <v>0</v>
          </cell>
          <cell r="NF187">
            <v>0</v>
          </cell>
          <cell r="NG187">
            <v>0</v>
          </cell>
          <cell r="NH187">
            <v>0</v>
          </cell>
          <cell r="NI187">
            <v>0</v>
          </cell>
          <cell r="NJ187">
            <v>0</v>
          </cell>
          <cell r="NK187">
            <v>0</v>
          </cell>
          <cell r="NL187">
            <v>0</v>
          </cell>
          <cell r="NM187">
            <v>0</v>
          </cell>
          <cell r="NN187">
            <v>0</v>
          </cell>
          <cell r="NO187">
            <v>0</v>
          </cell>
          <cell r="NP187">
            <v>0</v>
          </cell>
          <cell r="NQ187">
            <v>0</v>
          </cell>
          <cell r="NR187">
            <v>0</v>
          </cell>
          <cell r="NS187">
            <v>0</v>
          </cell>
          <cell r="NT187">
            <v>0</v>
          </cell>
          <cell r="NU187">
            <v>0</v>
          </cell>
          <cell r="NV187">
            <v>0</v>
          </cell>
          <cell r="NW187">
            <v>0</v>
          </cell>
          <cell r="NX187">
            <v>0</v>
          </cell>
          <cell r="NY187">
            <v>0</v>
          </cell>
          <cell r="NZ187">
            <v>0</v>
          </cell>
          <cell r="OA187">
            <v>0</v>
          </cell>
          <cell r="OB187">
            <v>0</v>
          </cell>
          <cell r="OC187">
            <v>0</v>
          </cell>
          <cell r="OD187">
            <v>0</v>
          </cell>
          <cell r="OE187">
            <v>0</v>
          </cell>
          <cell r="OF187">
            <v>0</v>
          </cell>
          <cell r="OG187">
            <v>0</v>
          </cell>
          <cell r="OH187">
            <v>0</v>
          </cell>
          <cell r="OI187">
            <v>0</v>
          </cell>
          <cell r="OJ187">
            <v>0</v>
          </cell>
          <cell r="OL187" t="str">
            <v>нд</v>
          </cell>
          <cell r="OM187" t="str">
            <v>нд</v>
          </cell>
          <cell r="ON187" t="str">
            <v>нд</v>
          </cell>
          <cell r="OO187" t="str">
            <v>нд</v>
          </cell>
          <cell r="OP187" t="str">
            <v>нд</v>
          </cell>
          <cell r="OR187" t="str">
            <v>нд</v>
          </cell>
          <cell r="OT187">
            <v>15637.185665075769</v>
          </cell>
        </row>
        <row r="188">
          <cell r="A188" t="str">
            <v>Г</v>
          </cell>
          <cell r="B188" t="str">
            <v>1.2.1.3.5</v>
          </cell>
          <cell r="C188"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88" t="str">
            <v>Г</v>
          </cell>
          <cell r="E188">
            <v>0</v>
          </cell>
          <cell r="H188">
            <v>0</v>
          </cell>
          <cell r="J188">
            <v>2455.9926644699999</v>
          </cell>
          <cell r="K188">
            <v>0</v>
          </cell>
          <cell r="L188">
            <v>2455.9926644699999</v>
          </cell>
          <cell r="M188">
            <v>999.58759440000017</v>
          </cell>
          <cell r="N188">
            <v>0</v>
          </cell>
          <cell r="O188">
            <v>199.96046895000003</v>
          </cell>
          <cell r="P188">
            <v>69.464734550000003</v>
          </cell>
          <cell r="Q188">
            <v>1186.9798665699998</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cell r="AO188">
            <v>0</v>
          </cell>
          <cell r="AP188">
            <v>0</v>
          </cell>
          <cell r="AQ188">
            <v>0</v>
          </cell>
          <cell r="AR188">
            <v>0</v>
          </cell>
          <cell r="AS188">
            <v>0</v>
          </cell>
          <cell r="AT188">
            <v>0</v>
          </cell>
          <cell r="AU188">
            <v>0</v>
          </cell>
          <cell r="AV188">
            <v>0</v>
          </cell>
          <cell r="AW188">
            <v>0</v>
          </cell>
          <cell r="AX188">
            <v>0</v>
          </cell>
          <cell r="AY188">
            <v>0</v>
          </cell>
          <cell r="AZ188">
            <v>0</v>
          </cell>
          <cell r="BA188">
            <v>0</v>
          </cell>
          <cell r="BB188" t="str">
            <v/>
          </cell>
          <cell r="BC188" t="str">
            <v/>
          </cell>
          <cell r="BD188" t="str">
            <v/>
          </cell>
          <cell r="BE188" t="str">
            <v/>
          </cell>
          <cell r="BF188">
            <v>0</v>
          </cell>
          <cell r="BG188">
            <v>0</v>
          </cell>
          <cell r="BH188">
            <v>0</v>
          </cell>
          <cell r="BI188">
            <v>0</v>
          </cell>
          <cell r="BJ188">
            <v>0</v>
          </cell>
          <cell r="BK188">
            <v>0</v>
          </cell>
          <cell r="BL188">
            <v>0</v>
          </cell>
          <cell r="BM188">
            <v>0</v>
          </cell>
          <cell r="BN188">
            <v>0</v>
          </cell>
          <cell r="BO188">
            <v>0</v>
          </cell>
          <cell r="BP188">
            <v>0</v>
          </cell>
          <cell r="BQ188">
            <v>0</v>
          </cell>
          <cell r="BR188">
            <v>0</v>
          </cell>
          <cell r="BS188">
            <v>0</v>
          </cell>
          <cell r="BT188">
            <v>0</v>
          </cell>
          <cell r="BU188">
            <v>0</v>
          </cell>
          <cell r="BV188">
            <v>0</v>
          </cell>
          <cell r="BW188">
            <v>0</v>
          </cell>
          <cell r="BX188">
            <v>0</v>
          </cell>
          <cell r="BY188">
            <v>0</v>
          </cell>
          <cell r="BZ188">
            <v>0</v>
          </cell>
          <cell r="CA188">
            <v>0</v>
          </cell>
          <cell r="CB188">
            <v>0</v>
          </cell>
          <cell r="CC188">
            <v>0</v>
          </cell>
          <cell r="CD188">
            <v>0</v>
          </cell>
          <cell r="CE188">
            <v>0</v>
          </cell>
          <cell r="CF188">
            <v>0</v>
          </cell>
          <cell r="CG188">
            <v>0</v>
          </cell>
          <cell r="CH188">
            <v>0</v>
          </cell>
          <cell r="CI188">
            <v>0</v>
          </cell>
          <cell r="CJ188">
            <v>0</v>
          </cell>
          <cell r="CK188">
            <v>0</v>
          </cell>
          <cell r="CL188">
            <v>0</v>
          </cell>
          <cell r="CM188">
            <v>0</v>
          </cell>
          <cell r="CN188">
            <v>0</v>
          </cell>
          <cell r="CO188">
            <v>0</v>
          </cell>
          <cell r="CP188">
            <v>0</v>
          </cell>
          <cell r="CQ188" t="str">
            <v/>
          </cell>
          <cell r="CR188" t="str">
            <v/>
          </cell>
          <cell r="CS188" t="str">
            <v/>
          </cell>
          <cell r="CT188" t="str">
            <v/>
          </cell>
          <cell r="CU188">
            <v>0</v>
          </cell>
          <cell r="CX188">
            <v>11773.071493446381</v>
          </cell>
          <cell r="CY188">
            <v>2007.6103241393257</v>
          </cell>
          <cell r="CZ188">
            <v>3841.5348877713004</v>
          </cell>
          <cell r="DA188">
            <v>3963.2928893735866</v>
          </cell>
          <cell r="DB188">
            <v>1960.6333921621663</v>
          </cell>
          <cell r="DE188">
            <v>0</v>
          </cell>
          <cell r="DG188">
            <v>1858.2327315399998</v>
          </cell>
          <cell r="DH188">
            <v>0</v>
          </cell>
          <cell r="DI188">
            <v>1858.2327315399998</v>
          </cell>
          <cell r="DJ188">
            <v>591.40477412999996</v>
          </cell>
          <cell r="DK188">
            <v>443.57690142000001</v>
          </cell>
          <cell r="DL188">
            <v>711.97321601999988</v>
          </cell>
          <cell r="DM188">
            <v>111.27783997</v>
          </cell>
          <cell r="DN188">
            <v>7287.9116630170756</v>
          </cell>
          <cell r="DS188">
            <v>457.4</v>
          </cell>
          <cell r="DT188">
            <v>1398.5</v>
          </cell>
          <cell r="DU188">
            <v>1496.3844160049637</v>
          </cell>
          <cell r="DV188">
            <v>3935.6272470121125</v>
          </cell>
          <cell r="DW188">
            <v>1398.5</v>
          </cell>
          <cell r="DX188" t="str">
            <v/>
          </cell>
          <cell r="DY188" t="str">
            <v/>
          </cell>
          <cell r="DZ188" t="str">
            <v/>
          </cell>
          <cell r="EA188" t="str">
            <v/>
          </cell>
          <cell r="EB188">
            <v>0</v>
          </cell>
          <cell r="EC188">
            <v>381.27780788000001</v>
          </cell>
          <cell r="ED188">
            <v>195.56735697000005</v>
          </cell>
          <cell r="EE188">
            <v>22.006682420000001</v>
          </cell>
          <cell r="EF188">
            <v>155.14677308</v>
          </cell>
          <cell r="EG188">
            <v>8.5569954100000007</v>
          </cell>
          <cell r="EH188">
            <v>77.123455160000006</v>
          </cell>
          <cell r="EI188">
            <v>7.1553000000000005E-2</v>
          </cell>
          <cell r="EJ188">
            <v>1.69555777</v>
          </cell>
          <cell r="EK188">
            <v>71.096784159999999</v>
          </cell>
          <cell r="EL188">
            <v>4.2595602299999999</v>
          </cell>
          <cell r="EM188">
            <v>304.15435272000002</v>
          </cell>
          <cell r="EN188">
            <v>195.49580397000003</v>
          </cell>
          <cell r="EO188">
            <v>20.31112465</v>
          </cell>
          <cell r="EP188">
            <v>84.049988920000004</v>
          </cell>
          <cell r="EQ188">
            <v>4.2974351799999999</v>
          </cell>
          <cell r="ER188">
            <v>195.49580397000003</v>
          </cell>
          <cell r="ES188">
            <v>0</v>
          </cell>
          <cell r="ET188">
            <v>0</v>
          </cell>
          <cell r="EU188">
            <v>0</v>
          </cell>
          <cell r="EV188">
            <v>0</v>
          </cell>
          <cell r="EW188">
            <v>0</v>
          </cell>
          <cell r="EX188">
            <v>0</v>
          </cell>
          <cell r="EY188">
            <v>0</v>
          </cell>
          <cell r="EZ188">
            <v>0</v>
          </cell>
          <cell r="FA188">
            <v>0</v>
          </cell>
          <cell r="FB188">
            <v>304.15435272000002</v>
          </cell>
          <cell r="FC188">
            <v>195.49580397000003</v>
          </cell>
          <cell r="FD188">
            <v>20.31112465</v>
          </cell>
          <cell r="FE188">
            <v>84.049988920000004</v>
          </cell>
          <cell r="FF188">
            <v>4.2974351799999999</v>
          </cell>
          <cell r="FG188" t="str">
            <v/>
          </cell>
          <cell r="FH188" t="str">
            <v/>
          </cell>
          <cell r="FI188" t="str">
            <v/>
          </cell>
          <cell r="FJ188" t="str">
            <v/>
          </cell>
          <cell r="FK188">
            <v>0</v>
          </cell>
          <cell r="FN188">
            <v>11773.071493446381</v>
          </cell>
          <cell r="FO188">
            <v>0</v>
          </cell>
          <cell r="FP188">
            <v>291.60899999999998</v>
          </cell>
          <cell r="FQ188">
            <v>0</v>
          </cell>
          <cell r="FR188">
            <v>2020.682</v>
          </cell>
          <cell r="FS188">
            <v>1892.0920000000001</v>
          </cell>
          <cell r="FT188">
            <v>72.739999999999995</v>
          </cell>
          <cell r="FU188">
            <v>55.85</v>
          </cell>
          <cell r="FV188">
            <v>202321</v>
          </cell>
          <cell r="FW188">
            <v>0</v>
          </cell>
          <cell r="FX188">
            <v>202321</v>
          </cell>
          <cell r="FZ188">
            <v>1199.2375608699999</v>
          </cell>
          <cell r="GA188">
            <v>0</v>
          </cell>
          <cell r="GB188">
            <v>36.483000000000004</v>
          </cell>
          <cell r="GC188">
            <v>0</v>
          </cell>
          <cell r="GD188">
            <v>545.12599999999998</v>
          </cell>
          <cell r="GE188">
            <v>545.12599999999998</v>
          </cell>
          <cell r="GF188">
            <v>0</v>
          </cell>
          <cell r="GG188">
            <v>0</v>
          </cell>
          <cell r="GH188">
            <v>13857</v>
          </cell>
          <cell r="GI188">
            <v>0</v>
          </cell>
          <cell r="GJ188">
            <v>13857</v>
          </cell>
          <cell r="GK188">
            <v>8308.9885183167862</v>
          </cell>
          <cell r="GL188">
            <v>0</v>
          </cell>
          <cell r="GM188">
            <v>81.175999999999988</v>
          </cell>
          <cell r="GN188">
            <v>0</v>
          </cell>
          <cell r="GO188">
            <v>1379.5060000000001</v>
          </cell>
          <cell r="GP188">
            <v>0</v>
          </cell>
          <cell r="GQ188">
            <v>0</v>
          </cell>
          <cell r="GR188">
            <v>0</v>
          </cell>
          <cell r="GS188">
            <v>164119</v>
          </cell>
          <cell r="GT188">
            <v>0</v>
          </cell>
          <cell r="GU188">
            <v>164119</v>
          </cell>
          <cell r="GV188">
            <v>0</v>
          </cell>
          <cell r="GW188">
            <v>0</v>
          </cell>
          <cell r="GX188">
            <v>0</v>
          </cell>
          <cell r="GY188">
            <v>0</v>
          </cell>
          <cell r="GZ188">
            <v>0</v>
          </cell>
          <cell r="HA188">
            <v>0</v>
          </cell>
          <cell r="HB188">
            <v>0</v>
          </cell>
          <cell r="HC188">
            <v>0</v>
          </cell>
          <cell r="HD188">
            <v>0</v>
          </cell>
          <cell r="HE188">
            <v>0</v>
          </cell>
          <cell r="HF188">
            <v>0</v>
          </cell>
          <cell r="HG188">
            <v>0</v>
          </cell>
          <cell r="HH188">
            <v>0</v>
          </cell>
          <cell r="HI188">
            <v>0</v>
          </cell>
          <cell r="HJ188">
            <v>0</v>
          </cell>
          <cell r="HK188">
            <v>0</v>
          </cell>
          <cell r="HL188">
            <v>0</v>
          </cell>
          <cell r="HM188">
            <v>0</v>
          </cell>
          <cell r="HN188">
            <v>0</v>
          </cell>
          <cell r="HO188">
            <v>0</v>
          </cell>
          <cell r="HP188">
            <v>0</v>
          </cell>
          <cell r="HQ188">
            <v>0</v>
          </cell>
          <cell r="HR188">
            <v>0</v>
          </cell>
          <cell r="HS188">
            <v>0</v>
          </cell>
          <cell r="HT188">
            <v>0</v>
          </cell>
          <cell r="HU188">
            <v>0</v>
          </cell>
          <cell r="HV188">
            <v>0</v>
          </cell>
          <cell r="HW188">
            <v>0</v>
          </cell>
          <cell r="HX188">
            <v>0</v>
          </cell>
          <cell r="HY188">
            <v>0</v>
          </cell>
          <cell r="HZ188">
            <v>0</v>
          </cell>
          <cell r="IA188">
            <v>0</v>
          </cell>
          <cell r="IB188">
            <v>0</v>
          </cell>
          <cell r="IC188">
            <v>8308.9885183167862</v>
          </cell>
          <cell r="ID188">
            <v>0</v>
          </cell>
          <cell r="IE188">
            <v>81.175999999999988</v>
          </cell>
          <cell r="IF188">
            <v>0</v>
          </cell>
          <cell r="IG188">
            <v>1379.5060000000001</v>
          </cell>
          <cell r="IH188">
            <v>0</v>
          </cell>
          <cell r="II188">
            <v>0</v>
          </cell>
          <cell r="IJ188">
            <v>0</v>
          </cell>
          <cell r="IK188">
            <v>164119</v>
          </cell>
          <cell r="IL188">
            <v>0</v>
          </cell>
          <cell r="IM188">
            <v>164119</v>
          </cell>
          <cell r="IN188">
            <v>0</v>
          </cell>
          <cell r="IO188">
            <v>0</v>
          </cell>
          <cell r="IP188">
            <v>0</v>
          </cell>
          <cell r="IQ188">
            <v>0</v>
          </cell>
          <cell r="IR188">
            <v>0</v>
          </cell>
          <cell r="IS188">
            <v>0</v>
          </cell>
          <cell r="IT188">
            <v>0</v>
          </cell>
          <cell r="IU188">
            <v>0</v>
          </cell>
          <cell r="IV188">
            <v>0</v>
          </cell>
          <cell r="IW188">
            <v>0</v>
          </cell>
          <cell r="IX188">
            <v>0</v>
          </cell>
          <cell r="IY188">
            <v>121.90338826000001</v>
          </cell>
          <cell r="IZ188">
            <v>0</v>
          </cell>
          <cell r="JA188">
            <v>0</v>
          </cell>
          <cell r="JB188">
            <v>0</v>
          </cell>
          <cell r="JC188">
            <v>0</v>
          </cell>
          <cell r="JD188">
            <v>0</v>
          </cell>
          <cell r="JE188">
            <v>0</v>
          </cell>
          <cell r="JF188">
            <v>0</v>
          </cell>
          <cell r="JG188">
            <v>273</v>
          </cell>
          <cell r="JH188">
            <v>0</v>
          </cell>
          <cell r="JI188">
            <v>273</v>
          </cell>
          <cell r="JJ188">
            <v>6.3401916800000002</v>
          </cell>
          <cell r="JK188">
            <v>0</v>
          </cell>
          <cell r="JL188">
            <v>0</v>
          </cell>
          <cell r="JM188">
            <v>0</v>
          </cell>
          <cell r="JN188">
            <v>0</v>
          </cell>
          <cell r="JO188">
            <v>0</v>
          </cell>
          <cell r="JP188">
            <v>0</v>
          </cell>
          <cell r="JQ188">
            <v>0</v>
          </cell>
          <cell r="JR188">
            <v>22</v>
          </cell>
          <cell r="JS188">
            <v>0</v>
          </cell>
          <cell r="JT188">
            <v>22</v>
          </cell>
          <cell r="JU188">
            <v>115.56319658000001</v>
          </cell>
          <cell r="JV188">
            <v>0</v>
          </cell>
          <cell r="JW188">
            <v>0</v>
          </cell>
          <cell r="JX188">
            <v>0</v>
          </cell>
          <cell r="JY188">
            <v>0</v>
          </cell>
          <cell r="JZ188">
            <v>0</v>
          </cell>
          <cell r="KA188">
            <v>0</v>
          </cell>
          <cell r="KB188">
            <v>0</v>
          </cell>
          <cell r="KC188">
            <v>251</v>
          </cell>
          <cell r="KD188">
            <v>0</v>
          </cell>
          <cell r="KE188">
            <v>251</v>
          </cell>
          <cell r="KF188">
            <v>0</v>
          </cell>
          <cell r="KG188">
            <v>0</v>
          </cell>
          <cell r="KH188">
            <v>0</v>
          </cell>
          <cell r="KI188">
            <v>0</v>
          </cell>
          <cell r="KJ188">
            <v>0</v>
          </cell>
          <cell r="KK188">
            <v>0</v>
          </cell>
          <cell r="KL188">
            <v>0</v>
          </cell>
          <cell r="KM188">
            <v>0</v>
          </cell>
          <cell r="KN188">
            <v>0</v>
          </cell>
          <cell r="KO188">
            <v>0</v>
          </cell>
          <cell r="KP188">
            <v>0</v>
          </cell>
          <cell r="KQ188">
            <v>0</v>
          </cell>
          <cell r="KR188">
            <v>0</v>
          </cell>
          <cell r="KS188">
            <v>0</v>
          </cell>
          <cell r="KT188">
            <v>0</v>
          </cell>
          <cell r="KU188">
            <v>0</v>
          </cell>
          <cell r="KV188">
            <v>0</v>
          </cell>
          <cell r="KW188">
            <v>0</v>
          </cell>
          <cell r="KX188">
            <v>0</v>
          </cell>
          <cell r="KY188">
            <v>0</v>
          </cell>
          <cell r="KZ188">
            <v>0</v>
          </cell>
          <cell r="LA188">
            <v>0</v>
          </cell>
          <cell r="LB188">
            <v>115.56319658000001</v>
          </cell>
          <cell r="LC188">
            <v>0</v>
          </cell>
          <cell r="LD188">
            <v>0</v>
          </cell>
          <cell r="LE188">
            <v>0</v>
          </cell>
          <cell r="LF188">
            <v>0</v>
          </cell>
          <cell r="LG188">
            <v>0</v>
          </cell>
          <cell r="LH188">
            <v>0</v>
          </cell>
          <cell r="LI188">
            <v>0</v>
          </cell>
          <cell r="LJ188">
            <v>251</v>
          </cell>
          <cell r="LK188">
            <v>0</v>
          </cell>
          <cell r="LL188">
            <v>251</v>
          </cell>
          <cell r="LQ188">
            <v>0</v>
          </cell>
          <cell r="LR188">
            <v>0</v>
          </cell>
          <cell r="LS188">
            <v>0</v>
          </cell>
          <cell r="LT188">
            <v>0</v>
          </cell>
          <cell r="LU188">
            <v>0</v>
          </cell>
          <cell r="LX188">
            <v>0</v>
          </cell>
          <cell r="LY188">
            <v>0</v>
          </cell>
          <cell r="LZ188">
            <v>0</v>
          </cell>
          <cell r="MA188">
            <v>0</v>
          </cell>
          <cell r="MB188">
            <v>0</v>
          </cell>
          <cell r="MC188">
            <v>0</v>
          </cell>
          <cell r="MD188">
            <v>0</v>
          </cell>
          <cell r="ME188">
            <v>0</v>
          </cell>
          <cell r="MF188">
            <v>0</v>
          </cell>
          <cell r="MG188">
            <v>0</v>
          </cell>
          <cell r="MH188">
            <v>0</v>
          </cell>
          <cell r="MI188">
            <v>0</v>
          </cell>
          <cell r="MJ188">
            <v>0</v>
          </cell>
          <cell r="MK188">
            <v>0</v>
          </cell>
          <cell r="ML188">
            <v>0</v>
          </cell>
          <cell r="MM188">
            <v>0</v>
          </cell>
          <cell r="MN188">
            <v>0</v>
          </cell>
          <cell r="MO188">
            <v>0</v>
          </cell>
          <cell r="MP188">
            <v>0</v>
          </cell>
          <cell r="MQ188">
            <v>0</v>
          </cell>
          <cell r="MR188">
            <v>0</v>
          </cell>
          <cell r="MS188">
            <v>0</v>
          </cell>
          <cell r="MT188">
            <v>0</v>
          </cell>
          <cell r="MU188">
            <v>0</v>
          </cell>
          <cell r="MV188">
            <v>0</v>
          </cell>
          <cell r="MW188">
            <v>0</v>
          </cell>
          <cell r="MX188">
            <v>0</v>
          </cell>
          <cell r="MY188">
            <v>0</v>
          </cell>
          <cell r="MZ188">
            <v>0</v>
          </cell>
          <cell r="NA188">
            <v>0</v>
          </cell>
          <cell r="NB188">
            <v>0</v>
          </cell>
          <cell r="NC188">
            <v>0</v>
          </cell>
          <cell r="ND188">
            <v>0</v>
          </cell>
          <cell r="NE188">
            <v>0</v>
          </cell>
          <cell r="NF188">
            <v>0</v>
          </cell>
          <cell r="NG188">
            <v>0</v>
          </cell>
          <cell r="NH188">
            <v>0</v>
          </cell>
          <cell r="NI188">
            <v>0</v>
          </cell>
          <cell r="NJ188">
            <v>0</v>
          </cell>
          <cell r="NK188">
            <v>0</v>
          </cell>
          <cell r="NL188">
            <v>0</v>
          </cell>
          <cell r="NM188">
            <v>0</v>
          </cell>
          <cell r="NN188">
            <v>0</v>
          </cell>
          <cell r="NO188">
            <v>0</v>
          </cell>
          <cell r="NP188">
            <v>0</v>
          </cell>
          <cell r="NQ188">
            <v>0</v>
          </cell>
          <cell r="NR188">
            <v>0</v>
          </cell>
          <cell r="NS188">
            <v>0</v>
          </cell>
          <cell r="NT188">
            <v>0</v>
          </cell>
          <cell r="NU188">
            <v>0</v>
          </cell>
          <cell r="NV188">
            <v>0</v>
          </cell>
          <cell r="NW188">
            <v>0</v>
          </cell>
          <cell r="NX188">
            <v>0</v>
          </cell>
          <cell r="NY188">
            <v>0</v>
          </cell>
          <cell r="NZ188">
            <v>0</v>
          </cell>
          <cell r="OA188">
            <v>0</v>
          </cell>
          <cell r="OB188">
            <v>0</v>
          </cell>
          <cell r="OC188">
            <v>0</v>
          </cell>
          <cell r="OD188">
            <v>0</v>
          </cell>
          <cell r="OE188">
            <v>0</v>
          </cell>
          <cell r="OF188">
            <v>0</v>
          </cell>
          <cell r="OG188">
            <v>0</v>
          </cell>
          <cell r="OH188">
            <v>0</v>
          </cell>
          <cell r="OI188">
            <v>0</v>
          </cell>
          <cell r="OJ188">
            <v>0</v>
          </cell>
          <cell r="OL188" t="str">
            <v>нд</v>
          </cell>
          <cell r="OM188" t="str">
            <v>нд</v>
          </cell>
          <cell r="ON188" t="str">
            <v>нд</v>
          </cell>
          <cell r="OO188" t="str">
            <v>нд</v>
          </cell>
          <cell r="OP188" t="str">
            <v>нд</v>
          </cell>
          <cell r="OR188" t="str">
            <v>нд</v>
          </cell>
          <cell r="OT188">
            <v>15637.185665075769</v>
          </cell>
        </row>
        <row r="189">
          <cell r="A189" t="str">
            <v>Г</v>
          </cell>
          <cell r="B189" t="str">
            <v>1.2.1.4</v>
          </cell>
          <cell r="C189" t="str">
            <v>Подключение объектов теплоснабжения к системам теплоснабжения, всего, в том числе:</v>
          </cell>
          <cell r="D189" t="str">
            <v>Г</v>
          </cell>
          <cell r="E189">
            <v>0</v>
          </cell>
          <cell r="H189">
            <v>0</v>
          </cell>
          <cell r="J189">
            <v>2455.9926644699999</v>
          </cell>
          <cell r="K189">
            <v>0</v>
          </cell>
          <cell r="L189">
            <v>2455.9926644699999</v>
          </cell>
          <cell r="M189">
            <v>999.58759440000017</v>
          </cell>
          <cell r="N189">
            <v>0</v>
          </cell>
          <cell r="O189">
            <v>199.96046895000003</v>
          </cell>
          <cell r="P189">
            <v>69.464734550000003</v>
          </cell>
          <cell r="Q189">
            <v>1186.9798665699998</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cell r="AO189">
            <v>0</v>
          </cell>
          <cell r="AP189">
            <v>0</v>
          </cell>
          <cell r="AQ189">
            <v>0</v>
          </cell>
          <cell r="AR189">
            <v>0</v>
          </cell>
          <cell r="AS189">
            <v>0</v>
          </cell>
          <cell r="AT189">
            <v>0</v>
          </cell>
          <cell r="AU189">
            <v>0</v>
          </cell>
          <cell r="AV189">
            <v>0</v>
          </cell>
          <cell r="AW189">
            <v>0</v>
          </cell>
          <cell r="AX189">
            <v>0</v>
          </cell>
          <cell r="AY189">
            <v>0</v>
          </cell>
          <cell r="AZ189">
            <v>0</v>
          </cell>
          <cell r="BA189">
            <v>0</v>
          </cell>
          <cell r="BB189" t="str">
            <v/>
          </cell>
          <cell r="BC189" t="str">
            <v/>
          </cell>
          <cell r="BD189" t="str">
            <v/>
          </cell>
          <cell r="BE189" t="str">
            <v/>
          </cell>
          <cell r="BF189">
            <v>0</v>
          </cell>
          <cell r="BG189">
            <v>0</v>
          </cell>
          <cell r="BH189">
            <v>0</v>
          </cell>
          <cell r="BI189">
            <v>0</v>
          </cell>
          <cell r="BJ189">
            <v>0</v>
          </cell>
          <cell r="BK189">
            <v>0</v>
          </cell>
          <cell r="BL189">
            <v>0</v>
          </cell>
          <cell r="BM189">
            <v>0</v>
          </cell>
          <cell r="BN189">
            <v>0</v>
          </cell>
          <cell r="BO189">
            <v>0</v>
          </cell>
          <cell r="BP189">
            <v>0</v>
          </cell>
          <cell r="BQ189">
            <v>0</v>
          </cell>
          <cell r="BR189">
            <v>0</v>
          </cell>
          <cell r="BS189">
            <v>0</v>
          </cell>
          <cell r="BT189">
            <v>0</v>
          </cell>
          <cell r="BU189">
            <v>0</v>
          </cell>
          <cell r="BV189">
            <v>0</v>
          </cell>
          <cell r="BW189">
            <v>0</v>
          </cell>
          <cell r="BX189">
            <v>0</v>
          </cell>
          <cell r="BY189">
            <v>0</v>
          </cell>
          <cell r="BZ189">
            <v>0</v>
          </cell>
          <cell r="CA189">
            <v>0</v>
          </cell>
          <cell r="CB189">
            <v>0</v>
          </cell>
          <cell r="CC189">
            <v>0</v>
          </cell>
          <cell r="CD189">
            <v>0</v>
          </cell>
          <cell r="CE189">
            <v>0</v>
          </cell>
          <cell r="CF189">
            <v>0</v>
          </cell>
          <cell r="CG189">
            <v>0</v>
          </cell>
          <cell r="CH189">
            <v>0</v>
          </cell>
          <cell r="CI189">
            <v>0</v>
          </cell>
          <cell r="CJ189">
            <v>0</v>
          </cell>
          <cell r="CK189">
            <v>0</v>
          </cell>
          <cell r="CL189">
            <v>0</v>
          </cell>
          <cell r="CM189">
            <v>0</v>
          </cell>
          <cell r="CN189">
            <v>0</v>
          </cell>
          <cell r="CO189">
            <v>0</v>
          </cell>
          <cell r="CP189">
            <v>0</v>
          </cell>
          <cell r="CQ189" t="str">
            <v/>
          </cell>
          <cell r="CR189" t="str">
            <v/>
          </cell>
          <cell r="CS189" t="str">
            <v/>
          </cell>
          <cell r="CT189" t="str">
            <v/>
          </cell>
          <cell r="CU189">
            <v>0</v>
          </cell>
          <cell r="CX189">
            <v>11773.071493446381</v>
          </cell>
          <cell r="CY189">
            <v>2007.6103241393257</v>
          </cell>
          <cell r="CZ189">
            <v>3841.5348877713004</v>
          </cell>
          <cell r="DA189">
            <v>3963.2928893735866</v>
          </cell>
          <cell r="DB189">
            <v>1960.6333921621663</v>
          </cell>
          <cell r="DE189">
            <v>0</v>
          </cell>
          <cell r="DG189">
            <v>1858.2327315399998</v>
          </cell>
          <cell r="DH189">
            <v>0</v>
          </cell>
          <cell r="DI189">
            <v>1858.2327315399998</v>
          </cell>
          <cell r="DJ189">
            <v>591.40477412999996</v>
          </cell>
          <cell r="DK189">
            <v>443.57690142000001</v>
          </cell>
          <cell r="DL189">
            <v>711.97321601999988</v>
          </cell>
          <cell r="DM189">
            <v>111.27783997</v>
          </cell>
          <cell r="DN189">
            <v>7287.9116630170756</v>
          </cell>
          <cell r="DS189">
            <v>457.4</v>
          </cell>
          <cell r="DT189">
            <v>1398.5</v>
          </cell>
          <cell r="DU189">
            <v>1496.3844160049637</v>
          </cell>
          <cell r="DV189">
            <v>3935.6272470121125</v>
          </cell>
          <cell r="DW189">
            <v>1398.5</v>
          </cell>
          <cell r="DX189" t="str">
            <v/>
          </cell>
          <cell r="DY189" t="str">
            <v/>
          </cell>
          <cell r="DZ189" t="str">
            <v/>
          </cell>
          <cell r="EA189" t="str">
            <v/>
          </cell>
          <cell r="EB189">
            <v>0</v>
          </cell>
          <cell r="EC189">
            <v>381.27780788000001</v>
          </cell>
          <cell r="ED189">
            <v>195.56735697000005</v>
          </cell>
          <cell r="EE189">
            <v>22.006682420000001</v>
          </cell>
          <cell r="EF189">
            <v>155.14677308</v>
          </cell>
          <cell r="EG189">
            <v>8.5569954100000007</v>
          </cell>
          <cell r="EH189">
            <v>77.123455160000006</v>
          </cell>
          <cell r="EI189">
            <v>7.1553000000000005E-2</v>
          </cell>
          <cell r="EJ189">
            <v>1.69555777</v>
          </cell>
          <cell r="EK189">
            <v>71.096784159999999</v>
          </cell>
          <cell r="EL189">
            <v>4.2595602299999999</v>
          </cell>
          <cell r="EM189">
            <v>304.15435272000002</v>
          </cell>
          <cell r="EN189">
            <v>195.49580397000003</v>
          </cell>
          <cell r="EO189">
            <v>20.31112465</v>
          </cell>
          <cell r="EP189">
            <v>84.049988920000004</v>
          </cell>
          <cell r="EQ189">
            <v>4.2974351799999999</v>
          </cell>
          <cell r="ER189">
            <v>195.49580397000003</v>
          </cell>
          <cell r="ES189">
            <v>0</v>
          </cell>
          <cell r="ET189">
            <v>0</v>
          </cell>
          <cell r="EU189">
            <v>0</v>
          </cell>
          <cell r="EV189">
            <v>0</v>
          </cell>
          <cell r="EW189">
            <v>0</v>
          </cell>
          <cell r="EX189">
            <v>0</v>
          </cell>
          <cell r="EY189">
            <v>0</v>
          </cell>
          <cell r="EZ189">
            <v>0</v>
          </cell>
          <cell r="FA189">
            <v>0</v>
          </cell>
          <cell r="FB189">
            <v>304.15435272000002</v>
          </cell>
          <cell r="FC189">
            <v>195.49580397000003</v>
          </cell>
          <cell r="FD189">
            <v>20.31112465</v>
          </cell>
          <cell r="FE189">
            <v>84.049988920000004</v>
          </cell>
          <cell r="FF189">
            <v>4.2974351799999999</v>
          </cell>
          <cell r="FG189" t="str">
            <v/>
          </cell>
          <cell r="FH189" t="str">
            <v/>
          </cell>
          <cell r="FI189" t="str">
            <v/>
          </cell>
          <cell r="FJ189" t="str">
            <v/>
          </cell>
          <cell r="FK189">
            <v>0</v>
          </cell>
          <cell r="FN189">
            <v>11773.071493446381</v>
          </cell>
          <cell r="FO189">
            <v>0</v>
          </cell>
          <cell r="FP189">
            <v>291.60899999999998</v>
          </cell>
          <cell r="FQ189">
            <v>0</v>
          </cell>
          <cell r="FR189">
            <v>2020.682</v>
          </cell>
          <cell r="FS189">
            <v>1892.0920000000001</v>
          </cell>
          <cell r="FT189">
            <v>72.739999999999995</v>
          </cell>
          <cell r="FU189">
            <v>55.85</v>
          </cell>
          <cell r="FV189">
            <v>202321</v>
          </cell>
          <cell r="FW189">
            <v>0</v>
          </cell>
          <cell r="FX189">
            <v>202321</v>
          </cell>
          <cell r="FZ189">
            <v>1199.2375608699999</v>
          </cell>
          <cell r="GA189">
            <v>0</v>
          </cell>
          <cell r="GB189">
            <v>36.483000000000004</v>
          </cell>
          <cell r="GC189">
            <v>0</v>
          </cell>
          <cell r="GD189">
            <v>545.12599999999998</v>
          </cell>
          <cell r="GE189">
            <v>545.12599999999998</v>
          </cell>
          <cell r="GF189">
            <v>0</v>
          </cell>
          <cell r="GG189">
            <v>0</v>
          </cell>
          <cell r="GH189">
            <v>13857</v>
          </cell>
          <cell r="GI189">
            <v>0</v>
          </cell>
          <cell r="GJ189">
            <v>13857</v>
          </cell>
          <cell r="GK189">
            <v>8308.9885183167862</v>
          </cell>
          <cell r="GL189">
            <v>0</v>
          </cell>
          <cell r="GM189">
            <v>81.175999999999988</v>
          </cell>
          <cell r="GN189">
            <v>0</v>
          </cell>
          <cell r="GO189">
            <v>1379.5060000000001</v>
          </cell>
          <cell r="GP189">
            <v>0</v>
          </cell>
          <cell r="GQ189">
            <v>0</v>
          </cell>
          <cell r="GR189">
            <v>0</v>
          </cell>
          <cell r="GS189">
            <v>164119</v>
          </cell>
          <cell r="GT189">
            <v>0</v>
          </cell>
          <cell r="GU189">
            <v>164119</v>
          </cell>
          <cell r="GV189">
            <v>0</v>
          </cell>
          <cell r="GW189">
            <v>0</v>
          </cell>
          <cell r="GX189">
            <v>0</v>
          </cell>
          <cell r="GY189">
            <v>0</v>
          </cell>
          <cell r="GZ189">
            <v>0</v>
          </cell>
          <cell r="HA189">
            <v>0</v>
          </cell>
          <cell r="HB189">
            <v>0</v>
          </cell>
          <cell r="HC189">
            <v>0</v>
          </cell>
          <cell r="HD189">
            <v>0</v>
          </cell>
          <cell r="HE189">
            <v>0</v>
          </cell>
          <cell r="HF189">
            <v>0</v>
          </cell>
          <cell r="HG189">
            <v>0</v>
          </cell>
          <cell r="HH189">
            <v>0</v>
          </cell>
          <cell r="HI189">
            <v>0</v>
          </cell>
          <cell r="HJ189">
            <v>0</v>
          </cell>
          <cell r="HK189">
            <v>0</v>
          </cell>
          <cell r="HL189">
            <v>0</v>
          </cell>
          <cell r="HM189">
            <v>0</v>
          </cell>
          <cell r="HN189">
            <v>0</v>
          </cell>
          <cell r="HO189">
            <v>0</v>
          </cell>
          <cell r="HP189">
            <v>0</v>
          </cell>
          <cell r="HQ189">
            <v>0</v>
          </cell>
          <cell r="HR189">
            <v>0</v>
          </cell>
          <cell r="HS189">
            <v>0</v>
          </cell>
          <cell r="HT189">
            <v>0</v>
          </cell>
          <cell r="HU189">
            <v>0</v>
          </cell>
          <cell r="HV189">
            <v>0</v>
          </cell>
          <cell r="HW189">
            <v>0</v>
          </cell>
          <cell r="HX189">
            <v>0</v>
          </cell>
          <cell r="HY189">
            <v>0</v>
          </cell>
          <cell r="HZ189">
            <v>0</v>
          </cell>
          <cell r="IA189">
            <v>0</v>
          </cell>
          <cell r="IB189">
            <v>0</v>
          </cell>
          <cell r="IC189">
            <v>8308.9885183167862</v>
          </cell>
          <cell r="ID189">
            <v>0</v>
          </cell>
          <cell r="IE189">
            <v>81.175999999999988</v>
          </cell>
          <cell r="IF189">
            <v>0</v>
          </cell>
          <cell r="IG189">
            <v>1379.5060000000001</v>
          </cell>
          <cell r="IH189">
            <v>0</v>
          </cell>
          <cell r="II189">
            <v>0</v>
          </cell>
          <cell r="IJ189">
            <v>0</v>
          </cell>
          <cell r="IK189">
            <v>164119</v>
          </cell>
          <cell r="IL189">
            <v>0</v>
          </cell>
          <cell r="IM189">
            <v>164119</v>
          </cell>
          <cell r="IN189">
            <v>0</v>
          </cell>
          <cell r="IO189">
            <v>0</v>
          </cell>
          <cell r="IP189">
            <v>0</v>
          </cell>
          <cell r="IQ189">
            <v>0</v>
          </cell>
          <cell r="IR189">
            <v>0</v>
          </cell>
          <cell r="IS189">
            <v>0</v>
          </cell>
          <cell r="IT189">
            <v>0</v>
          </cell>
          <cell r="IU189">
            <v>0</v>
          </cell>
          <cell r="IV189">
            <v>0</v>
          </cell>
          <cell r="IW189">
            <v>0</v>
          </cell>
          <cell r="IX189">
            <v>0</v>
          </cell>
          <cell r="IY189">
            <v>121.90338826000001</v>
          </cell>
          <cell r="IZ189">
            <v>0</v>
          </cell>
          <cell r="JA189">
            <v>0</v>
          </cell>
          <cell r="JB189">
            <v>0</v>
          </cell>
          <cell r="JC189">
            <v>0</v>
          </cell>
          <cell r="JD189">
            <v>0</v>
          </cell>
          <cell r="JE189">
            <v>0</v>
          </cell>
          <cell r="JF189">
            <v>0</v>
          </cell>
          <cell r="JG189">
            <v>273</v>
          </cell>
          <cell r="JH189">
            <v>0</v>
          </cell>
          <cell r="JI189">
            <v>273</v>
          </cell>
          <cell r="JJ189">
            <v>6.3401916800000002</v>
          </cell>
          <cell r="JK189">
            <v>0</v>
          </cell>
          <cell r="JL189">
            <v>0</v>
          </cell>
          <cell r="JM189">
            <v>0</v>
          </cell>
          <cell r="JN189">
            <v>0</v>
          </cell>
          <cell r="JO189">
            <v>0</v>
          </cell>
          <cell r="JP189">
            <v>0</v>
          </cell>
          <cell r="JQ189">
            <v>0</v>
          </cell>
          <cell r="JR189">
            <v>22</v>
          </cell>
          <cell r="JS189">
            <v>0</v>
          </cell>
          <cell r="JT189">
            <v>22</v>
          </cell>
          <cell r="JU189">
            <v>115.56319658000001</v>
          </cell>
          <cell r="JV189">
            <v>0</v>
          </cell>
          <cell r="JW189">
            <v>0</v>
          </cell>
          <cell r="JX189">
            <v>0</v>
          </cell>
          <cell r="JY189">
            <v>0</v>
          </cell>
          <cell r="JZ189">
            <v>0</v>
          </cell>
          <cell r="KA189">
            <v>0</v>
          </cell>
          <cell r="KB189">
            <v>0</v>
          </cell>
          <cell r="KC189">
            <v>251</v>
          </cell>
          <cell r="KD189">
            <v>0</v>
          </cell>
          <cell r="KE189">
            <v>251</v>
          </cell>
          <cell r="KF189">
            <v>0</v>
          </cell>
          <cell r="KG189">
            <v>0</v>
          </cell>
          <cell r="KH189">
            <v>0</v>
          </cell>
          <cell r="KI189">
            <v>0</v>
          </cell>
          <cell r="KJ189">
            <v>0</v>
          </cell>
          <cell r="KK189">
            <v>0</v>
          </cell>
          <cell r="KL189">
            <v>0</v>
          </cell>
          <cell r="KM189">
            <v>0</v>
          </cell>
          <cell r="KN189">
            <v>0</v>
          </cell>
          <cell r="KO189">
            <v>0</v>
          </cell>
          <cell r="KP189">
            <v>0</v>
          </cell>
          <cell r="KQ189">
            <v>0</v>
          </cell>
          <cell r="KR189">
            <v>0</v>
          </cell>
          <cell r="KS189">
            <v>0</v>
          </cell>
          <cell r="KT189">
            <v>0</v>
          </cell>
          <cell r="KU189">
            <v>0</v>
          </cell>
          <cell r="KV189">
            <v>0</v>
          </cell>
          <cell r="KW189">
            <v>0</v>
          </cell>
          <cell r="KX189">
            <v>0</v>
          </cell>
          <cell r="KY189">
            <v>0</v>
          </cell>
          <cell r="KZ189">
            <v>0</v>
          </cell>
          <cell r="LA189">
            <v>0</v>
          </cell>
          <cell r="LB189">
            <v>115.56319658000001</v>
          </cell>
          <cell r="LC189">
            <v>0</v>
          </cell>
          <cell r="LD189">
            <v>0</v>
          </cell>
          <cell r="LE189">
            <v>0</v>
          </cell>
          <cell r="LF189">
            <v>0</v>
          </cell>
          <cell r="LG189">
            <v>0</v>
          </cell>
          <cell r="LH189">
            <v>0</v>
          </cell>
          <cell r="LI189">
            <v>0</v>
          </cell>
          <cell r="LJ189">
            <v>251</v>
          </cell>
          <cell r="LK189">
            <v>0</v>
          </cell>
          <cell r="LL189">
            <v>251</v>
          </cell>
          <cell r="LQ189">
            <v>0</v>
          </cell>
          <cell r="LR189">
            <v>0</v>
          </cell>
          <cell r="LS189">
            <v>0</v>
          </cell>
          <cell r="LT189">
            <v>0</v>
          </cell>
          <cell r="LU189">
            <v>0</v>
          </cell>
          <cell r="LX189">
            <v>0</v>
          </cell>
          <cell r="LY189">
            <v>0</v>
          </cell>
          <cell r="LZ189">
            <v>0</v>
          </cell>
          <cell r="MA189">
            <v>0</v>
          </cell>
          <cell r="MB189">
            <v>0</v>
          </cell>
          <cell r="MC189">
            <v>0</v>
          </cell>
          <cell r="MD189">
            <v>0</v>
          </cell>
          <cell r="ME189">
            <v>0</v>
          </cell>
          <cell r="MF189">
            <v>0</v>
          </cell>
          <cell r="MG189">
            <v>0</v>
          </cell>
          <cell r="MH189">
            <v>0</v>
          </cell>
          <cell r="MI189">
            <v>0</v>
          </cell>
          <cell r="MJ189">
            <v>0</v>
          </cell>
          <cell r="MK189">
            <v>0</v>
          </cell>
          <cell r="ML189">
            <v>0</v>
          </cell>
          <cell r="MM189">
            <v>0</v>
          </cell>
          <cell r="MN189">
            <v>0</v>
          </cell>
          <cell r="MO189">
            <v>0</v>
          </cell>
          <cell r="MP189">
            <v>0</v>
          </cell>
          <cell r="MQ189">
            <v>0</v>
          </cell>
          <cell r="MR189">
            <v>0</v>
          </cell>
          <cell r="MS189">
            <v>0</v>
          </cell>
          <cell r="MT189">
            <v>0</v>
          </cell>
          <cell r="MU189">
            <v>0</v>
          </cell>
          <cell r="MV189">
            <v>0</v>
          </cell>
          <cell r="MW189">
            <v>0</v>
          </cell>
          <cell r="MX189">
            <v>0</v>
          </cell>
          <cell r="MY189">
            <v>0</v>
          </cell>
          <cell r="MZ189">
            <v>0</v>
          </cell>
          <cell r="NA189">
            <v>0</v>
          </cell>
          <cell r="NB189">
            <v>0</v>
          </cell>
          <cell r="NC189">
            <v>0</v>
          </cell>
          <cell r="ND189">
            <v>0</v>
          </cell>
          <cell r="NE189">
            <v>0</v>
          </cell>
          <cell r="NF189">
            <v>0</v>
          </cell>
          <cell r="NG189">
            <v>0</v>
          </cell>
          <cell r="NH189">
            <v>0</v>
          </cell>
          <cell r="NI189">
            <v>0</v>
          </cell>
          <cell r="NJ189">
            <v>0</v>
          </cell>
          <cell r="NK189">
            <v>0</v>
          </cell>
          <cell r="NL189">
            <v>0</v>
          </cell>
          <cell r="NM189">
            <v>0</v>
          </cell>
          <cell r="NN189">
            <v>0</v>
          </cell>
          <cell r="NO189">
            <v>0</v>
          </cell>
          <cell r="NP189">
            <v>0</v>
          </cell>
          <cell r="NQ189">
            <v>0</v>
          </cell>
          <cell r="NR189">
            <v>0</v>
          </cell>
          <cell r="NS189">
            <v>0</v>
          </cell>
          <cell r="NT189">
            <v>0</v>
          </cell>
          <cell r="NU189">
            <v>0</v>
          </cell>
          <cell r="NV189">
            <v>0</v>
          </cell>
          <cell r="NW189">
            <v>0</v>
          </cell>
          <cell r="NX189">
            <v>0</v>
          </cell>
          <cell r="NY189">
            <v>0</v>
          </cell>
          <cell r="NZ189">
            <v>0</v>
          </cell>
          <cell r="OA189">
            <v>0</v>
          </cell>
          <cell r="OB189">
            <v>0</v>
          </cell>
          <cell r="OC189">
            <v>0</v>
          </cell>
          <cell r="OD189">
            <v>0</v>
          </cell>
          <cell r="OE189">
            <v>0</v>
          </cell>
          <cell r="OF189">
            <v>0</v>
          </cell>
          <cell r="OG189">
            <v>0</v>
          </cell>
          <cell r="OH189">
            <v>0</v>
          </cell>
          <cell r="OI189">
            <v>0</v>
          </cell>
          <cell r="OJ189">
            <v>0</v>
          </cell>
          <cell r="OL189" t="str">
            <v>нд</v>
          </cell>
          <cell r="OM189" t="str">
            <v>нд</v>
          </cell>
          <cell r="ON189" t="str">
            <v>нд</v>
          </cell>
          <cell r="OO189" t="str">
            <v>нд</v>
          </cell>
          <cell r="OP189" t="str">
            <v>нд</v>
          </cell>
          <cell r="OR189" t="str">
            <v>нд</v>
          </cell>
          <cell r="OT189">
            <v>15637.185665075769</v>
          </cell>
        </row>
        <row r="190">
          <cell r="A190" t="str">
            <v>Г</v>
          </cell>
          <cell r="B190" t="str">
            <v>1.2.2</v>
          </cell>
          <cell r="C190"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90" t="str">
            <v>Г</v>
          </cell>
          <cell r="E190">
            <v>0</v>
          </cell>
          <cell r="H190">
            <v>0</v>
          </cell>
          <cell r="J190">
            <v>2455.9926644699999</v>
          </cell>
          <cell r="K190">
            <v>0</v>
          </cell>
          <cell r="L190">
            <v>2455.9926644699999</v>
          </cell>
          <cell r="M190">
            <v>999.58759440000017</v>
          </cell>
          <cell r="N190">
            <v>0</v>
          </cell>
          <cell r="O190">
            <v>199.96046895000003</v>
          </cell>
          <cell r="P190">
            <v>69.464734550000003</v>
          </cell>
          <cell r="Q190">
            <v>1186.9798665699998</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W190">
            <v>0</v>
          </cell>
          <cell r="AX190">
            <v>0</v>
          </cell>
          <cell r="AY190">
            <v>0</v>
          </cell>
          <cell r="AZ190">
            <v>0</v>
          </cell>
          <cell r="BA190">
            <v>0</v>
          </cell>
          <cell r="BB190" t="str">
            <v/>
          </cell>
          <cell r="BC190" t="str">
            <v/>
          </cell>
          <cell r="BD190" t="str">
            <v/>
          </cell>
          <cell r="BE190" t="str">
            <v/>
          </cell>
          <cell r="BF190">
            <v>0</v>
          </cell>
          <cell r="BG190">
            <v>0</v>
          </cell>
          <cell r="BH190">
            <v>0</v>
          </cell>
          <cell r="BI190">
            <v>0</v>
          </cell>
          <cell r="BJ190">
            <v>0</v>
          </cell>
          <cell r="BK190">
            <v>0</v>
          </cell>
          <cell r="BL190">
            <v>0</v>
          </cell>
          <cell r="BM190">
            <v>0</v>
          </cell>
          <cell r="BN190">
            <v>0</v>
          </cell>
          <cell r="BO190">
            <v>0</v>
          </cell>
          <cell r="BP190">
            <v>0</v>
          </cell>
          <cell r="BQ190">
            <v>0</v>
          </cell>
          <cell r="BR190">
            <v>0</v>
          </cell>
          <cell r="BS190">
            <v>0</v>
          </cell>
          <cell r="BT190">
            <v>0</v>
          </cell>
          <cell r="BU190">
            <v>0</v>
          </cell>
          <cell r="BV190">
            <v>0</v>
          </cell>
          <cell r="BW190">
            <v>0</v>
          </cell>
          <cell r="BX190">
            <v>0</v>
          </cell>
          <cell r="BY190">
            <v>0</v>
          </cell>
          <cell r="BZ190">
            <v>0</v>
          </cell>
          <cell r="CA190">
            <v>0</v>
          </cell>
          <cell r="CB190">
            <v>0</v>
          </cell>
          <cell r="CC190">
            <v>0</v>
          </cell>
          <cell r="CD190">
            <v>0</v>
          </cell>
          <cell r="CE190">
            <v>0</v>
          </cell>
          <cell r="CF190">
            <v>0</v>
          </cell>
          <cell r="CG190">
            <v>0</v>
          </cell>
          <cell r="CH190">
            <v>0</v>
          </cell>
          <cell r="CI190">
            <v>0</v>
          </cell>
          <cell r="CJ190">
            <v>0</v>
          </cell>
          <cell r="CK190">
            <v>0</v>
          </cell>
          <cell r="CL190">
            <v>0</v>
          </cell>
          <cell r="CM190">
            <v>0</v>
          </cell>
          <cell r="CN190">
            <v>0</v>
          </cell>
          <cell r="CO190">
            <v>0</v>
          </cell>
          <cell r="CP190">
            <v>0</v>
          </cell>
          <cell r="CQ190" t="str">
            <v/>
          </cell>
          <cell r="CR190" t="str">
            <v/>
          </cell>
          <cell r="CS190" t="str">
            <v/>
          </cell>
          <cell r="CT190" t="str">
            <v/>
          </cell>
          <cell r="CU190">
            <v>0</v>
          </cell>
          <cell r="CX190">
            <v>11773.071493446381</v>
          </cell>
          <cell r="CY190">
            <v>2007.6103241393257</v>
          </cell>
          <cell r="CZ190">
            <v>3841.5348877713004</v>
          </cell>
          <cell r="DA190">
            <v>3963.2928893735866</v>
          </cell>
          <cell r="DB190">
            <v>1960.6333921621663</v>
          </cell>
          <cell r="DE190">
            <v>0</v>
          </cell>
          <cell r="DG190">
            <v>1858.2327315399998</v>
          </cell>
          <cell r="DH190">
            <v>0</v>
          </cell>
          <cell r="DI190">
            <v>1858.2327315399998</v>
          </cell>
          <cell r="DJ190">
            <v>591.40477412999996</v>
          </cell>
          <cell r="DK190">
            <v>443.57690142000001</v>
          </cell>
          <cell r="DL190">
            <v>711.97321601999988</v>
          </cell>
          <cell r="DM190">
            <v>111.27783997</v>
          </cell>
          <cell r="DN190">
            <v>7287.9116630170756</v>
          </cell>
          <cell r="DS190">
            <v>457.4</v>
          </cell>
          <cell r="DT190">
            <v>1398.5</v>
          </cell>
          <cell r="DU190">
            <v>1496.3844160049637</v>
          </cell>
          <cell r="DV190">
            <v>3935.6272470121125</v>
          </cell>
          <cell r="DW190">
            <v>1398.5</v>
          </cell>
          <cell r="DX190" t="str">
            <v/>
          </cell>
          <cell r="DY190" t="str">
            <v/>
          </cell>
          <cell r="DZ190" t="str">
            <v/>
          </cell>
          <cell r="EA190" t="str">
            <v/>
          </cell>
          <cell r="EB190">
            <v>0</v>
          </cell>
          <cell r="EC190">
            <v>381.27780788000001</v>
          </cell>
          <cell r="ED190">
            <v>195.56735697000005</v>
          </cell>
          <cell r="EE190">
            <v>22.006682420000001</v>
          </cell>
          <cell r="EF190">
            <v>155.14677308</v>
          </cell>
          <cell r="EG190">
            <v>8.5569954100000007</v>
          </cell>
          <cell r="EH190">
            <v>77.123455160000006</v>
          </cell>
          <cell r="EI190">
            <v>7.1553000000000005E-2</v>
          </cell>
          <cell r="EJ190">
            <v>1.69555777</v>
          </cell>
          <cell r="EK190">
            <v>71.096784159999999</v>
          </cell>
          <cell r="EL190">
            <v>4.2595602299999999</v>
          </cell>
          <cell r="EM190">
            <v>304.15435272000002</v>
          </cell>
          <cell r="EN190">
            <v>195.49580397000003</v>
          </cell>
          <cell r="EO190">
            <v>20.31112465</v>
          </cell>
          <cell r="EP190">
            <v>84.049988920000004</v>
          </cell>
          <cell r="EQ190">
            <v>4.2974351799999999</v>
          </cell>
          <cell r="ER190">
            <v>195.49580397000003</v>
          </cell>
          <cell r="ES190">
            <v>0</v>
          </cell>
          <cell r="ET190">
            <v>0</v>
          </cell>
          <cell r="EU190">
            <v>0</v>
          </cell>
          <cell r="EV190">
            <v>0</v>
          </cell>
          <cell r="EW190">
            <v>0</v>
          </cell>
          <cell r="EX190">
            <v>0</v>
          </cell>
          <cell r="EY190">
            <v>0</v>
          </cell>
          <cell r="EZ190">
            <v>0</v>
          </cell>
          <cell r="FA190">
            <v>0</v>
          </cell>
          <cell r="FB190">
            <v>304.15435272000002</v>
          </cell>
          <cell r="FC190">
            <v>195.49580397000003</v>
          </cell>
          <cell r="FD190">
            <v>20.31112465</v>
          </cell>
          <cell r="FE190">
            <v>84.049988920000004</v>
          </cell>
          <cell r="FF190">
            <v>4.2974351799999999</v>
          </cell>
          <cell r="FG190" t="str">
            <v/>
          </cell>
          <cell r="FH190" t="str">
            <v/>
          </cell>
          <cell r="FI190" t="str">
            <v/>
          </cell>
          <cell r="FJ190" t="str">
            <v/>
          </cell>
          <cell r="FK190">
            <v>0</v>
          </cell>
          <cell r="FN190">
            <v>11773.071493446381</v>
          </cell>
          <cell r="FO190">
            <v>0</v>
          </cell>
          <cell r="FP190">
            <v>291.60899999999998</v>
          </cell>
          <cell r="FQ190">
            <v>0</v>
          </cell>
          <cell r="FR190">
            <v>2020.682</v>
          </cell>
          <cell r="FS190">
            <v>1892.0920000000001</v>
          </cell>
          <cell r="FT190">
            <v>72.739999999999995</v>
          </cell>
          <cell r="FU190">
            <v>55.85</v>
          </cell>
          <cell r="FV190">
            <v>202321</v>
          </cell>
          <cell r="FW190">
            <v>0</v>
          </cell>
          <cell r="FX190">
            <v>202321</v>
          </cell>
          <cell r="FZ190">
            <v>1199.2375608699999</v>
          </cell>
          <cell r="GA190">
            <v>0</v>
          </cell>
          <cell r="GB190">
            <v>36.483000000000004</v>
          </cell>
          <cell r="GC190">
            <v>0</v>
          </cell>
          <cell r="GD190">
            <v>545.12599999999998</v>
          </cell>
          <cell r="GE190">
            <v>545.12599999999998</v>
          </cell>
          <cell r="GF190">
            <v>0</v>
          </cell>
          <cell r="GG190">
            <v>0</v>
          </cell>
          <cell r="GH190">
            <v>13857</v>
          </cell>
          <cell r="GI190">
            <v>0</v>
          </cell>
          <cell r="GJ190">
            <v>13857</v>
          </cell>
          <cell r="GK190">
            <v>8308.9885183167862</v>
          </cell>
          <cell r="GL190">
            <v>0</v>
          </cell>
          <cell r="GM190">
            <v>81.175999999999988</v>
          </cell>
          <cell r="GN190">
            <v>0</v>
          </cell>
          <cell r="GO190">
            <v>1379.5060000000001</v>
          </cell>
          <cell r="GP190">
            <v>0</v>
          </cell>
          <cell r="GQ190">
            <v>0</v>
          </cell>
          <cell r="GR190">
            <v>0</v>
          </cell>
          <cell r="GS190">
            <v>164119</v>
          </cell>
          <cell r="GT190">
            <v>0</v>
          </cell>
          <cell r="GU190">
            <v>164119</v>
          </cell>
          <cell r="GV190">
            <v>0</v>
          </cell>
          <cell r="GW190">
            <v>0</v>
          </cell>
          <cell r="GX190">
            <v>0</v>
          </cell>
          <cell r="GY190">
            <v>0</v>
          </cell>
          <cell r="GZ190">
            <v>0</v>
          </cell>
          <cell r="HA190">
            <v>0</v>
          </cell>
          <cell r="HB190">
            <v>0</v>
          </cell>
          <cell r="HC190">
            <v>0</v>
          </cell>
          <cell r="HD190">
            <v>0</v>
          </cell>
          <cell r="HE190">
            <v>0</v>
          </cell>
          <cell r="HF190">
            <v>0</v>
          </cell>
          <cell r="HG190">
            <v>0</v>
          </cell>
          <cell r="HH190">
            <v>0</v>
          </cell>
          <cell r="HI190">
            <v>0</v>
          </cell>
          <cell r="HJ190">
            <v>0</v>
          </cell>
          <cell r="HK190">
            <v>0</v>
          </cell>
          <cell r="HL190">
            <v>0</v>
          </cell>
          <cell r="HM190">
            <v>0</v>
          </cell>
          <cell r="HN190">
            <v>0</v>
          </cell>
          <cell r="HO190">
            <v>0</v>
          </cell>
          <cell r="HP190">
            <v>0</v>
          </cell>
          <cell r="HQ190">
            <v>0</v>
          </cell>
          <cell r="HR190">
            <v>0</v>
          </cell>
          <cell r="HS190">
            <v>0</v>
          </cell>
          <cell r="HT190">
            <v>0</v>
          </cell>
          <cell r="HU190">
            <v>0</v>
          </cell>
          <cell r="HV190">
            <v>0</v>
          </cell>
          <cell r="HW190">
            <v>0</v>
          </cell>
          <cell r="HX190">
            <v>0</v>
          </cell>
          <cell r="HY190">
            <v>0</v>
          </cell>
          <cell r="HZ190">
            <v>0</v>
          </cell>
          <cell r="IA190">
            <v>0</v>
          </cell>
          <cell r="IB190">
            <v>0</v>
          </cell>
          <cell r="IC190">
            <v>8308.9885183167862</v>
          </cell>
          <cell r="ID190">
            <v>0</v>
          </cell>
          <cell r="IE190">
            <v>81.175999999999988</v>
          </cell>
          <cell r="IF190">
            <v>0</v>
          </cell>
          <cell r="IG190">
            <v>1379.5060000000001</v>
          </cell>
          <cell r="IH190">
            <v>0</v>
          </cell>
          <cell r="II190">
            <v>0</v>
          </cell>
          <cell r="IJ190">
            <v>0</v>
          </cell>
          <cell r="IK190">
            <v>164119</v>
          </cell>
          <cell r="IL190">
            <v>0</v>
          </cell>
          <cell r="IM190">
            <v>164119</v>
          </cell>
          <cell r="IN190">
            <v>0</v>
          </cell>
          <cell r="IO190">
            <v>0</v>
          </cell>
          <cell r="IP190">
            <v>0</v>
          </cell>
          <cell r="IQ190">
            <v>0</v>
          </cell>
          <cell r="IR190">
            <v>0</v>
          </cell>
          <cell r="IS190">
            <v>0</v>
          </cell>
          <cell r="IT190">
            <v>0</v>
          </cell>
          <cell r="IU190">
            <v>0</v>
          </cell>
          <cell r="IV190">
            <v>0</v>
          </cell>
          <cell r="IW190">
            <v>0</v>
          </cell>
          <cell r="IX190">
            <v>0</v>
          </cell>
          <cell r="IY190">
            <v>121.90338826000001</v>
          </cell>
          <cell r="IZ190">
            <v>0</v>
          </cell>
          <cell r="JA190">
            <v>0</v>
          </cell>
          <cell r="JB190">
            <v>0</v>
          </cell>
          <cell r="JC190">
            <v>0</v>
          </cell>
          <cell r="JD190">
            <v>0</v>
          </cell>
          <cell r="JE190">
            <v>0</v>
          </cell>
          <cell r="JF190">
            <v>0</v>
          </cell>
          <cell r="JG190">
            <v>273</v>
          </cell>
          <cell r="JH190">
            <v>0</v>
          </cell>
          <cell r="JI190">
            <v>273</v>
          </cell>
          <cell r="JJ190">
            <v>6.3401916800000002</v>
          </cell>
          <cell r="JK190">
            <v>0</v>
          </cell>
          <cell r="JL190">
            <v>0</v>
          </cell>
          <cell r="JM190">
            <v>0</v>
          </cell>
          <cell r="JN190">
            <v>0</v>
          </cell>
          <cell r="JO190">
            <v>0</v>
          </cell>
          <cell r="JP190">
            <v>0</v>
          </cell>
          <cell r="JQ190">
            <v>0</v>
          </cell>
          <cell r="JR190">
            <v>22</v>
          </cell>
          <cell r="JS190">
            <v>0</v>
          </cell>
          <cell r="JT190">
            <v>22</v>
          </cell>
          <cell r="JU190">
            <v>115.56319658000001</v>
          </cell>
          <cell r="JV190">
            <v>0</v>
          </cell>
          <cell r="JW190">
            <v>0</v>
          </cell>
          <cell r="JX190">
            <v>0</v>
          </cell>
          <cell r="JY190">
            <v>0</v>
          </cell>
          <cell r="JZ190">
            <v>0</v>
          </cell>
          <cell r="KA190">
            <v>0</v>
          </cell>
          <cell r="KB190">
            <v>0</v>
          </cell>
          <cell r="KC190">
            <v>251</v>
          </cell>
          <cell r="KD190">
            <v>0</v>
          </cell>
          <cell r="KE190">
            <v>251</v>
          </cell>
          <cell r="KF190">
            <v>0</v>
          </cell>
          <cell r="KG190">
            <v>0</v>
          </cell>
          <cell r="KH190">
            <v>0</v>
          </cell>
          <cell r="KI190">
            <v>0</v>
          </cell>
          <cell r="KJ190">
            <v>0</v>
          </cell>
          <cell r="KK190">
            <v>0</v>
          </cell>
          <cell r="KL190">
            <v>0</v>
          </cell>
          <cell r="KM190">
            <v>0</v>
          </cell>
          <cell r="KN190">
            <v>0</v>
          </cell>
          <cell r="KO190">
            <v>0</v>
          </cell>
          <cell r="KP190">
            <v>0</v>
          </cell>
          <cell r="KQ190">
            <v>0</v>
          </cell>
          <cell r="KR190">
            <v>0</v>
          </cell>
          <cell r="KS190">
            <v>0</v>
          </cell>
          <cell r="KT190">
            <v>0</v>
          </cell>
          <cell r="KU190">
            <v>0</v>
          </cell>
          <cell r="KV190">
            <v>0</v>
          </cell>
          <cell r="KW190">
            <v>0</v>
          </cell>
          <cell r="KX190">
            <v>0</v>
          </cell>
          <cell r="KY190">
            <v>0</v>
          </cell>
          <cell r="KZ190">
            <v>0</v>
          </cell>
          <cell r="LA190">
            <v>0</v>
          </cell>
          <cell r="LB190">
            <v>115.56319658000001</v>
          </cell>
          <cell r="LC190">
            <v>0</v>
          </cell>
          <cell r="LD190">
            <v>0</v>
          </cell>
          <cell r="LE190">
            <v>0</v>
          </cell>
          <cell r="LF190">
            <v>0</v>
          </cell>
          <cell r="LG190">
            <v>0</v>
          </cell>
          <cell r="LH190">
            <v>0</v>
          </cell>
          <cell r="LI190">
            <v>0</v>
          </cell>
          <cell r="LJ190">
            <v>251</v>
          </cell>
          <cell r="LK190">
            <v>0</v>
          </cell>
          <cell r="LL190">
            <v>251</v>
          </cell>
          <cell r="LQ190">
            <v>0</v>
          </cell>
          <cell r="LR190">
            <v>0</v>
          </cell>
          <cell r="LS190">
            <v>0</v>
          </cell>
          <cell r="LT190">
            <v>0</v>
          </cell>
          <cell r="LU190">
            <v>0</v>
          </cell>
          <cell r="LX190">
            <v>0</v>
          </cell>
          <cell r="LY190">
            <v>0</v>
          </cell>
          <cell r="LZ190">
            <v>0</v>
          </cell>
          <cell r="MA190">
            <v>0</v>
          </cell>
          <cell r="MB190">
            <v>0</v>
          </cell>
          <cell r="MC190">
            <v>0</v>
          </cell>
          <cell r="MD190">
            <v>0</v>
          </cell>
          <cell r="ME190">
            <v>0</v>
          </cell>
          <cell r="MF190">
            <v>0</v>
          </cell>
          <cell r="MG190">
            <v>0</v>
          </cell>
          <cell r="MH190">
            <v>0</v>
          </cell>
          <cell r="MI190">
            <v>0</v>
          </cell>
          <cell r="MJ190">
            <v>0</v>
          </cell>
          <cell r="MK190">
            <v>0</v>
          </cell>
          <cell r="ML190">
            <v>0</v>
          </cell>
          <cell r="MM190">
            <v>0</v>
          </cell>
          <cell r="MN190">
            <v>0</v>
          </cell>
          <cell r="MO190">
            <v>0</v>
          </cell>
          <cell r="MP190">
            <v>0</v>
          </cell>
          <cell r="MQ190">
            <v>0</v>
          </cell>
          <cell r="MR190">
            <v>0</v>
          </cell>
          <cell r="MS190">
            <v>0</v>
          </cell>
          <cell r="MT190">
            <v>0</v>
          </cell>
          <cell r="MU190">
            <v>0</v>
          </cell>
          <cell r="MV190">
            <v>0</v>
          </cell>
          <cell r="MW190">
            <v>0</v>
          </cell>
          <cell r="MX190">
            <v>0</v>
          </cell>
          <cell r="MY190">
            <v>0</v>
          </cell>
          <cell r="MZ190">
            <v>0</v>
          </cell>
          <cell r="NA190">
            <v>0</v>
          </cell>
          <cell r="NB190">
            <v>0</v>
          </cell>
          <cell r="NC190">
            <v>0</v>
          </cell>
          <cell r="ND190">
            <v>0</v>
          </cell>
          <cell r="NE190">
            <v>0</v>
          </cell>
          <cell r="NF190">
            <v>0</v>
          </cell>
          <cell r="NG190">
            <v>0</v>
          </cell>
          <cell r="NH190">
            <v>0</v>
          </cell>
          <cell r="NI190">
            <v>0</v>
          </cell>
          <cell r="NJ190">
            <v>0</v>
          </cell>
          <cell r="NK190">
            <v>0</v>
          </cell>
          <cell r="NL190">
            <v>0</v>
          </cell>
          <cell r="NM190">
            <v>0</v>
          </cell>
          <cell r="NN190">
            <v>0</v>
          </cell>
          <cell r="NO190">
            <v>0</v>
          </cell>
          <cell r="NP190">
            <v>0</v>
          </cell>
          <cell r="NQ190">
            <v>0</v>
          </cell>
          <cell r="NR190">
            <v>0</v>
          </cell>
          <cell r="NS190">
            <v>0</v>
          </cell>
          <cell r="NT190">
            <v>0</v>
          </cell>
          <cell r="NU190">
            <v>0</v>
          </cell>
          <cell r="NV190">
            <v>0</v>
          </cell>
          <cell r="NW190">
            <v>0</v>
          </cell>
          <cell r="NX190">
            <v>0</v>
          </cell>
          <cell r="NY190">
            <v>0</v>
          </cell>
          <cell r="NZ190">
            <v>0</v>
          </cell>
          <cell r="OA190">
            <v>0</v>
          </cell>
          <cell r="OB190">
            <v>0</v>
          </cell>
          <cell r="OC190">
            <v>0</v>
          </cell>
          <cell r="OD190">
            <v>0</v>
          </cell>
          <cell r="OE190">
            <v>0</v>
          </cell>
          <cell r="OF190">
            <v>0</v>
          </cell>
          <cell r="OG190">
            <v>0</v>
          </cell>
          <cell r="OH190">
            <v>0</v>
          </cell>
          <cell r="OI190">
            <v>0</v>
          </cell>
          <cell r="OJ190">
            <v>0</v>
          </cell>
          <cell r="OL190" t="str">
            <v>нд</v>
          </cell>
          <cell r="OM190" t="str">
            <v>нд</v>
          </cell>
          <cell r="ON190" t="str">
            <v>нд</v>
          </cell>
          <cell r="OO190" t="str">
            <v>нд</v>
          </cell>
          <cell r="OP190" t="str">
            <v>нд</v>
          </cell>
          <cell r="OR190" t="str">
            <v>нд</v>
          </cell>
          <cell r="OT190">
            <v>15637.185665075769</v>
          </cell>
        </row>
        <row r="191">
          <cell r="A191" t="str">
            <v>Г</v>
          </cell>
          <cell r="B191" t="str">
            <v>1.2.2.1</v>
          </cell>
          <cell r="C191" t="str">
            <v>Реконструкция объектов по производству электрической энергии всего, в том числе:</v>
          </cell>
          <cell r="D191" t="str">
            <v>Г</v>
          </cell>
          <cell r="E191">
            <v>0</v>
          </cell>
          <cell r="H191">
            <v>0</v>
          </cell>
          <cell r="J191">
            <v>2455.9926644699999</v>
          </cell>
          <cell r="K191">
            <v>0</v>
          </cell>
          <cell r="L191">
            <v>2455.9926644699999</v>
          </cell>
          <cell r="M191">
            <v>999.58759440000017</v>
          </cell>
          <cell r="N191">
            <v>0</v>
          </cell>
          <cell r="O191">
            <v>199.96046895000003</v>
          </cell>
          <cell r="P191">
            <v>69.464734550000003</v>
          </cell>
          <cell r="Q191">
            <v>1186.9798665699998</v>
          </cell>
          <cell r="R191">
            <v>0</v>
          </cell>
          <cell r="S191">
            <v>0</v>
          </cell>
          <cell r="T191">
            <v>0</v>
          </cell>
          <cell r="U191">
            <v>0</v>
          </cell>
          <cell r="V191">
            <v>0</v>
          </cell>
          <cell r="W191">
            <v>0</v>
          </cell>
          <cell r="X191">
            <v>0</v>
          </cell>
          <cell r="Y191">
            <v>0</v>
          </cell>
          <cell r="Z191">
            <v>0</v>
          </cell>
          <cell r="AA191">
            <v>0</v>
          </cell>
          <cell r="AB191">
            <v>0</v>
          </cell>
          <cell r="AC191">
            <v>0</v>
          </cell>
          <cell r="AD191">
            <v>0</v>
          </cell>
          <cell r="AE191">
            <v>0</v>
          </cell>
          <cell r="AF191">
            <v>0</v>
          </cell>
          <cell r="AG191">
            <v>0</v>
          </cell>
          <cell r="AH191">
            <v>0</v>
          </cell>
          <cell r="AI191">
            <v>0</v>
          </cell>
          <cell r="AJ191">
            <v>0</v>
          </cell>
          <cell r="AK191">
            <v>0</v>
          </cell>
          <cell r="AL191">
            <v>0</v>
          </cell>
          <cell r="AM191">
            <v>0</v>
          </cell>
          <cell r="AN191">
            <v>0</v>
          </cell>
          <cell r="AO191">
            <v>0</v>
          </cell>
          <cell r="AP191">
            <v>0</v>
          </cell>
          <cell r="AQ191">
            <v>0</v>
          </cell>
          <cell r="AR191">
            <v>0</v>
          </cell>
          <cell r="AS191">
            <v>0</v>
          </cell>
          <cell r="AT191">
            <v>0</v>
          </cell>
          <cell r="AU191">
            <v>0</v>
          </cell>
          <cell r="AV191">
            <v>0</v>
          </cell>
          <cell r="AW191">
            <v>0</v>
          </cell>
          <cell r="AX191">
            <v>0</v>
          </cell>
          <cell r="AY191">
            <v>0</v>
          </cell>
          <cell r="AZ191">
            <v>0</v>
          </cell>
          <cell r="BA191">
            <v>0</v>
          </cell>
          <cell r="BB191" t="str">
            <v/>
          </cell>
          <cell r="BC191" t="str">
            <v/>
          </cell>
          <cell r="BD191" t="str">
            <v/>
          </cell>
          <cell r="BE191" t="str">
            <v/>
          </cell>
          <cell r="BF191">
            <v>0</v>
          </cell>
          <cell r="BG191">
            <v>0</v>
          </cell>
          <cell r="BH191">
            <v>0</v>
          </cell>
          <cell r="BI191">
            <v>0</v>
          </cell>
          <cell r="BJ191">
            <v>0</v>
          </cell>
          <cell r="BK191">
            <v>0</v>
          </cell>
          <cell r="BL191">
            <v>0</v>
          </cell>
          <cell r="BM191">
            <v>0</v>
          </cell>
          <cell r="BN191">
            <v>0</v>
          </cell>
          <cell r="BO191">
            <v>0</v>
          </cell>
          <cell r="BP191">
            <v>0</v>
          </cell>
          <cell r="BQ191">
            <v>0</v>
          </cell>
          <cell r="BR191">
            <v>0</v>
          </cell>
          <cell r="BS191">
            <v>0</v>
          </cell>
          <cell r="BT191">
            <v>0</v>
          </cell>
          <cell r="BU191">
            <v>0</v>
          </cell>
          <cell r="BV191">
            <v>0</v>
          </cell>
          <cell r="BW191">
            <v>0</v>
          </cell>
          <cell r="BX191">
            <v>0</v>
          </cell>
          <cell r="BY191">
            <v>0</v>
          </cell>
          <cell r="BZ191">
            <v>0</v>
          </cell>
          <cell r="CA191">
            <v>0</v>
          </cell>
          <cell r="CB191">
            <v>0</v>
          </cell>
          <cell r="CC191">
            <v>0</v>
          </cell>
          <cell r="CD191">
            <v>0</v>
          </cell>
          <cell r="CE191">
            <v>0</v>
          </cell>
          <cell r="CF191">
            <v>0</v>
          </cell>
          <cell r="CG191">
            <v>0</v>
          </cell>
          <cell r="CH191">
            <v>0</v>
          </cell>
          <cell r="CI191">
            <v>0</v>
          </cell>
          <cell r="CJ191">
            <v>0</v>
          </cell>
          <cell r="CK191">
            <v>0</v>
          </cell>
          <cell r="CL191">
            <v>0</v>
          </cell>
          <cell r="CM191">
            <v>0</v>
          </cell>
          <cell r="CN191">
            <v>0</v>
          </cell>
          <cell r="CO191">
            <v>0</v>
          </cell>
          <cell r="CP191">
            <v>0</v>
          </cell>
          <cell r="CQ191" t="str">
            <v/>
          </cell>
          <cell r="CR191" t="str">
            <v/>
          </cell>
          <cell r="CS191" t="str">
            <v/>
          </cell>
          <cell r="CT191" t="str">
            <v/>
          </cell>
          <cell r="CU191">
            <v>0</v>
          </cell>
          <cell r="CX191">
            <v>11773.071493446381</v>
          </cell>
          <cell r="CY191">
            <v>2007.6103241393257</v>
          </cell>
          <cell r="CZ191">
            <v>3841.5348877713004</v>
          </cell>
          <cell r="DA191">
            <v>3963.2928893735866</v>
          </cell>
          <cell r="DB191">
            <v>1960.6333921621663</v>
          </cell>
          <cell r="DE191">
            <v>0</v>
          </cell>
          <cell r="DG191">
            <v>1858.2327315399998</v>
          </cell>
          <cell r="DH191">
            <v>0</v>
          </cell>
          <cell r="DI191">
            <v>1858.2327315399998</v>
          </cell>
          <cell r="DJ191">
            <v>591.40477412999996</v>
          </cell>
          <cell r="DK191">
            <v>443.57690142000001</v>
          </cell>
          <cell r="DL191">
            <v>711.97321601999988</v>
          </cell>
          <cell r="DM191">
            <v>111.27783997</v>
          </cell>
          <cell r="DN191">
            <v>7287.9116630170756</v>
          </cell>
          <cell r="DS191">
            <v>457.4</v>
          </cell>
          <cell r="DT191">
            <v>1398.5</v>
          </cell>
          <cell r="DU191">
            <v>1496.3844160049637</v>
          </cell>
          <cell r="DV191">
            <v>3935.6272470121125</v>
          </cell>
          <cell r="DW191">
            <v>1398.5</v>
          </cell>
          <cell r="DX191" t="str">
            <v/>
          </cell>
          <cell r="DY191" t="str">
            <v/>
          </cell>
          <cell r="DZ191" t="str">
            <v/>
          </cell>
          <cell r="EA191" t="str">
            <v/>
          </cell>
          <cell r="EB191">
            <v>0</v>
          </cell>
          <cell r="EC191">
            <v>381.27780788000001</v>
          </cell>
          <cell r="ED191">
            <v>195.56735697000005</v>
          </cell>
          <cell r="EE191">
            <v>22.006682420000001</v>
          </cell>
          <cell r="EF191">
            <v>155.14677308</v>
          </cell>
          <cell r="EG191">
            <v>8.5569954100000007</v>
          </cell>
          <cell r="EH191">
            <v>77.123455160000006</v>
          </cell>
          <cell r="EI191">
            <v>7.1553000000000005E-2</v>
          </cell>
          <cell r="EJ191">
            <v>1.69555777</v>
          </cell>
          <cell r="EK191">
            <v>71.096784159999999</v>
          </cell>
          <cell r="EL191">
            <v>4.2595602299999999</v>
          </cell>
          <cell r="EM191">
            <v>304.15435272000002</v>
          </cell>
          <cell r="EN191">
            <v>195.49580397000003</v>
          </cell>
          <cell r="EO191">
            <v>20.31112465</v>
          </cell>
          <cell r="EP191">
            <v>84.049988920000004</v>
          </cell>
          <cell r="EQ191">
            <v>4.2974351799999999</v>
          </cell>
          <cell r="ER191">
            <v>195.49580397000003</v>
          </cell>
          <cell r="ES191">
            <v>0</v>
          </cell>
          <cell r="ET191">
            <v>0</v>
          </cell>
          <cell r="EU191">
            <v>0</v>
          </cell>
          <cell r="EV191">
            <v>0</v>
          </cell>
          <cell r="EW191">
            <v>0</v>
          </cell>
          <cell r="EX191">
            <v>0</v>
          </cell>
          <cell r="EY191">
            <v>0</v>
          </cell>
          <cell r="EZ191">
            <v>0</v>
          </cell>
          <cell r="FA191">
            <v>0</v>
          </cell>
          <cell r="FB191">
            <v>304.15435272000002</v>
          </cell>
          <cell r="FC191">
            <v>195.49580397000003</v>
          </cell>
          <cell r="FD191">
            <v>20.31112465</v>
          </cell>
          <cell r="FE191">
            <v>84.049988920000004</v>
          </cell>
          <cell r="FF191">
            <v>4.2974351799999999</v>
          </cell>
          <cell r="FG191" t="str">
            <v/>
          </cell>
          <cell r="FH191" t="str">
            <v/>
          </cell>
          <cell r="FI191" t="str">
            <v/>
          </cell>
          <cell r="FJ191" t="str">
            <v/>
          </cell>
          <cell r="FK191">
            <v>0</v>
          </cell>
          <cell r="FN191">
            <v>11773.071493446381</v>
          </cell>
          <cell r="FO191">
            <v>0</v>
          </cell>
          <cell r="FP191">
            <v>291.60899999999998</v>
          </cell>
          <cell r="FQ191">
            <v>0</v>
          </cell>
          <cell r="FR191">
            <v>2020.682</v>
          </cell>
          <cell r="FS191">
            <v>1892.0920000000001</v>
          </cell>
          <cell r="FT191">
            <v>72.739999999999995</v>
          </cell>
          <cell r="FU191">
            <v>55.85</v>
          </cell>
          <cell r="FV191">
            <v>202321</v>
          </cell>
          <cell r="FW191">
            <v>0</v>
          </cell>
          <cell r="FX191">
            <v>202321</v>
          </cell>
          <cell r="FZ191">
            <v>1199.2375608699999</v>
          </cell>
          <cell r="GA191">
            <v>0</v>
          </cell>
          <cell r="GB191">
            <v>36.483000000000004</v>
          </cell>
          <cell r="GC191">
            <v>0</v>
          </cell>
          <cell r="GD191">
            <v>545.12599999999998</v>
          </cell>
          <cell r="GE191">
            <v>545.12599999999998</v>
          </cell>
          <cell r="GF191">
            <v>0</v>
          </cell>
          <cell r="GG191">
            <v>0</v>
          </cell>
          <cell r="GH191">
            <v>13857</v>
          </cell>
          <cell r="GI191">
            <v>0</v>
          </cell>
          <cell r="GJ191">
            <v>13857</v>
          </cell>
          <cell r="GK191">
            <v>8308.9885183167862</v>
          </cell>
          <cell r="GL191">
            <v>0</v>
          </cell>
          <cell r="GM191">
            <v>81.175999999999988</v>
          </cell>
          <cell r="GN191">
            <v>0</v>
          </cell>
          <cell r="GO191">
            <v>1379.5060000000001</v>
          </cell>
          <cell r="GP191">
            <v>0</v>
          </cell>
          <cell r="GQ191">
            <v>0</v>
          </cell>
          <cell r="GR191">
            <v>0</v>
          </cell>
          <cell r="GS191">
            <v>164119</v>
          </cell>
          <cell r="GT191">
            <v>0</v>
          </cell>
          <cell r="GU191">
            <v>164119</v>
          </cell>
          <cell r="GV191">
            <v>0</v>
          </cell>
          <cell r="GW191">
            <v>0</v>
          </cell>
          <cell r="GX191">
            <v>0</v>
          </cell>
          <cell r="GY191">
            <v>0</v>
          </cell>
          <cell r="GZ191">
            <v>0</v>
          </cell>
          <cell r="HA191">
            <v>0</v>
          </cell>
          <cell r="HB191">
            <v>0</v>
          </cell>
          <cell r="HC191">
            <v>0</v>
          </cell>
          <cell r="HD191">
            <v>0</v>
          </cell>
          <cell r="HE191">
            <v>0</v>
          </cell>
          <cell r="HF191">
            <v>0</v>
          </cell>
          <cell r="HG191">
            <v>0</v>
          </cell>
          <cell r="HH191">
            <v>0</v>
          </cell>
          <cell r="HI191">
            <v>0</v>
          </cell>
          <cell r="HJ191">
            <v>0</v>
          </cell>
          <cell r="HK191">
            <v>0</v>
          </cell>
          <cell r="HL191">
            <v>0</v>
          </cell>
          <cell r="HM191">
            <v>0</v>
          </cell>
          <cell r="HN191">
            <v>0</v>
          </cell>
          <cell r="HO191">
            <v>0</v>
          </cell>
          <cell r="HP191">
            <v>0</v>
          </cell>
          <cell r="HQ191">
            <v>0</v>
          </cell>
          <cell r="HR191">
            <v>0</v>
          </cell>
          <cell r="HS191">
            <v>0</v>
          </cell>
          <cell r="HT191">
            <v>0</v>
          </cell>
          <cell r="HU191">
            <v>0</v>
          </cell>
          <cell r="HV191">
            <v>0</v>
          </cell>
          <cell r="HW191">
            <v>0</v>
          </cell>
          <cell r="HX191">
            <v>0</v>
          </cell>
          <cell r="HY191">
            <v>0</v>
          </cell>
          <cell r="HZ191">
            <v>0</v>
          </cell>
          <cell r="IA191">
            <v>0</v>
          </cell>
          <cell r="IB191">
            <v>0</v>
          </cell>
          <cell r="IC191">
            <v>8308.9885183167862</v>
          </cell>
          <cell r="ID191">
            <v>0</v>
          </cell>
          <cell r="IE191">
            <v>81.175999999999988</v>
          </cell>
          <cell r="IF191">
            <v>0</v>
          </cell>
          <cell r="IG191">
            <v>1379.5060000000001</v>
          </cell>
          <cell r="IH191">
            <v>0</v>
          </cell>
          <cell r="II191">
            <v>0</v>
          </cell>
          <cell r="IJ191">
            <v>0</v>
          </cell>
          <cell r="IK191">
            <v>164119</v>
          </cell>
          <cell r="IL191">
            <v>0</v>
          </cell>
          <cell r="IM191">
            <v>164119</v>
          </cell>
          <cell r="IN191">
            <v>0</v>
          </cell>
          <cell r="IO191">
            <v>0</v>
          </cell>
          <cell r="IP191">
            <v>0</v>
          </cell>
          <cell r="IQ191">
            <v>0</v>
          </cell>
          <cell r="IR191">
            <v>0</v>
          </cell>
          <cell r="IS191">
            <v>0</v>
          </cell>
          <cell r="IT191">
            <v>0</v>
          </cell>
          <cell r="IU191">
            <v>0</v>
          </cell>
          <cell r="IV191">
            <v>0</v>
          </cell>
          <cell r="IW191">
            <v>0</v>
          </cell>
          <cell r="IX191">
            <v>0</v>
          </cell>
          <cell r="IY191">
            <v>121.90338826000001</v>
          </cell>
          <cell r="IZ191">
            <v>0</v>
          </cell>
          <cell r="JA191">
            <v>0</v>
          </cell>
          <cell r="JB191">
            <v>0</v>
          </cell>
          <cell r="JC191">
            <v>0</v>
          </cell>
          <cell r="JD191">
            <v>0</v>
          </cell>
          <cell r="JE191">
            <v>0</v>
          </cell>
          <cell r="JF191">
            <v>0</v>
          </cell>
          <cell r="JG191">
            <v>273</v>
          </cell>
          <cell r="JH191">
            <v>0</v>
          </cell>
          <cell r="JI191">
            <v>273</v>
          </cell>
          <cell r="JJ191">
            <v>6.3401916800000002</v>
          </cell>
          <cell r="JK191">
            <v>0</v>
          </cell>
          <cell r="JL191">
            <v>0</v>
          </cell>
          <cell r="JM191">
            <v>0</v>
          </cell>
          <cell r="JN191">
            <v>0</v>
          </cell>
          <cell r="JO191">
            <v>0</v>
          </cell>
          <cell r="JP191">
            <v>0</v>
          </cell>
          <cell r="JQ191">
            <v>0</v>
          </cell>
          <cell r="JR191">
            <v>22</v>
          </cell>
          <cell r="JS191">
            <v>0</v>
          </cell>
          <cell r="JT191">
            <v>22</v>
          </cell>
          <cell r="JU191">
            <v>115.56319658000001</v>
          </cell>
          <cell r="JV191">
            <v>0</v>
          </cell>
          <cell r="JW191">
            <v>0</v>
          </cell>
          <cell r="JX191">
            <v>0</v>
          </cell>
          <cell r="JY191">
            <v>0</v>
          </cell>
          <cell r="JZ191">
            <v>0</v>
          </cell>
          <cell r="KA191">
            <v>0</v>
          </cell>
          <cell r="KB191">
            <v>0</v>
          </cell>
          <cell r="KC191">
            <v>251</v>
          </cell>
          <cell r="KD191">
            <v>0</v>
          </cell>
          <cell r="KE191">
            <v>251</v>
          </cell>
          <cell r="KF191">
            <v>0</v>
          </cell>
          <cell r="KG191">
            <v>0</v>
          </cell>
          <cell r="KH191">
            <v>0</v>
          </cell>
          <cell r="KI191">
            <v>0</v>
          </cell>
          <cell r="KJ191">
            <v>0</v>
          </cell>
          <cell r="KK191">
            <v>0</v>
          </cell>
          <cell r="KL191">
            <v>0</v>
          </cell>
          <cell r="KM191">
            <v>0</v>
          </cell>
          <cell r="KN191">
            <v>0</v>
          </cell>
          <cell r="KO191">
            <v>0</v>
          </cell>
          <cell r="KP191">
            <v>0</v>
          </cell>
          <cell r="KQ191">
            <v>0</v>
          </cell>
          <cell r="KR191">
            <v>0</v>
          </cell>
          <cell r="KS191">
            <v>0</v>
          </cell>
          <cell r="KT191">
            <v>0</v>
          </cell>
          <cell r="KU191">
            <v>0</v>
          </cell>
          <cell r="KV191">
            <v>0</v>
          </cell>
          <cell r="KW191">
            <v>0</v>
          </cell>
          <cell r="KX191">
            <v>0</v>
          </cell>
          <cell r="KY191">
            <v>0</v>
          </cell>
          <cell r="KZ191">
            <v>0</v>
          </cell>
          <cell r="LA191">
            <v>0</v>
          </cell>
          <cell r="LB191">
            <v>115.56319658000001</v>
          </cell>
          <cell r="LC191">
            <v>0</v>
          </cell>
          <cell r="LD191">
            <v>0</v>
          </cell>
          <cell r="LE191">
            <v>0</v>
          </cell>
          <cell r="LF191">
            <v>0</v>
          </cell>
          <cell r="LG191">
            <v>0</v>
          </cell>
          <cell r="LH191">
            <v>0</v>
          </cell>
          <cell r="LI191">
            <v>0</v>
          </cell>
          <cell r="LJ191">
            <v>251</v>
          </cell>
          <cell r="LK191">
            <v>0</v>
          </cell>
          <cell r="LL191">
            <v>251</v>
          </cell>
          <cell r="LQ191">
            <v>0</v>
          </cell>
          <cell r="LR191">
            <v>0</v>
          </cell>
          <cell r="LS191">
            <v>0</v>
          </cell>
          <cell r="LT191">
            <v>0</v>
          </cell>
          <cell r="LU191">
            <v>0</v>
          </cell>
          <cell r="LX191">
            <v>0</v>
          </cell>
          <cell r="LY191">
            <v>0</v>
          </cell>
          <cell r="LZ191">
            <v>0</v>
          </cell>
          <cell r="MA191">
            <v>0</v>
          </cell>
          <cell r="MB191">
            <v>0</v>
          </cell>
          <cell r="MC191">
            <v>0</v>
          </cell>
          <cell r="MD191">
            <v>0</v>
          </cell>
          <cell r="ME191">
            <v>0</v>
          </cell>
          <cell r="MF191">
            <v>0</v>
          </cell>
          <cell r="MG191">
            <v>0</v>
          </cell>
          <cell r="MH191">
            <v>0</v>
          </cell>
          <cell r="MI191">
            <v>0</v>
          </cell>
          <cell r="MJ191">
            <v>0</v>
          </cell>
          <cell r="MK191">
            <v>0</v>
          </cell>
          <cell r="ML191">
            <v>0</v>
          </cell>
          <cell r="MM191">
            <v>0</v>
          </cell>
          <cell r="MN191">
            <v>0</v>
          </cell>
          <cell r="MO191">
            <v>0</v>
          </cell>
          <cell r="MP191">
            <v>0</v>
          </cell>
          <cell r="MQ191">
            <v>0</v>
          </cell>
          <cell r="MR191">
            <v>0</v>
          </cell>
          <cell r="MS191">
            <v>0</v>
          </cell>
          <cell r="MT191">
            <v>0</v>
          </cell>
          <cell r="MU191">
            <v>0</v>
          </cell>
          <cell r="MV191">
            <v>0</v>
          </cell>
          <cell r="MW191">
            <v>0</v>
          </cell>
          <cell r="MX191">
            <v>0</v>
          </cell>
          <cell r="MY191">
            <v>0</v>
          </cell>
          <cell r="MZ191">
            <v>0</v>
          </cell>
          <cell r="NA191">
            <v>0</v>
          </cell>
          <cell r="NB191">
            <v>0</v>
          </cell>
          <cell r="NC191">
            <v>0</v>
          </cell>
          <cell r="ND191">
            <v>0</v>
          </cell>
          <cell r="NE191">
            <v>0</v>
          </cell>
          <cell r="NF191">
            <v>0</v>
          </cell>
          <cell r="NG191">
            <v>0</v>
          </cell>
          <cell r="NH191">
            <v>0</v>
          </cell>
          <cell r="NI191">
            <v>0</v>
          </cell>
          <cell r="NJ191">
            <v>0</v>
          </cell>
          <cell r="NK191">
            <v>0</v>
          </cell>
          <cell r="NL191">
            <v>0</v>
          </cell>
          <cell r="NM191">
            <v>0</v>
          </cell>
          <cell r="NN191">
            <v>0</v>
          </cell>
          <cell r="NO191">
            <v>0</v>
          </cell>
          <cell r="NP191">
            <v>0</v>
          </cell>
          <cell r="NQ191">
            <v>0</v>
          </cell>
          <cell r="NR191">
            <v>0</v>
          </cell>
          <cell r="NS191">
            <v>0</v>
          </cell>
          <cell r="NT191">
            <v>0</v>
          </cell>
          <cell r="NU191">
            <v>0</v>
          </cell>
          <cell r="NV191">
            <v>0</v>
          </cell>
          <cell r="NW191">
            <v>0</v>
          </cell>
          <cell r="NX191">
            <v>0</v>
          </cell>
          <cell r="NY191">
            <v>0</v>
          </cell>
          <cell r="NZ191">
            <v>0</v>
          </cell>
          <cell r="OA191">
            <v>0</v>
          </cell>
          <cell r="OB191">
            <v>0</v>
          </cell>
          <cell r="OC191">
            <v>0</v>
          </cell>
          <cell r="OD191">
            <v>0</v>
          </cell>
          <cell r="OE191">
            <v>0</v>
          </cell>
          <cell r="OF191">
            <v>0</v>
          </cell>
          <cell r="OG191">
            <v>0</v>
          </cell>
          <cell r="OH191">
            <v>0</v>
          </cell>
          <cell r="OI191">
            <v>0</v>
          </cell>
          <cell r="OJ191">
            <v>0</v>
          </cell>
          <cell r="OL191" t="str">
            <v>нд</v>
          </cell>
          <cell r="OM191" t="str">
            <v>нд</v>
          </cell>
          <cell r="ON191" t="str">
            <v>нд</v>
          </cell>
          <cell r="OO191" t="str">
            <v>нд</v>
          </cell>
          <cell r="OP191" t="str">
            <v>нд</v>
          </cell>
          <cell r="OR191" t="str">
            <v>нд</v>
          </cell>
          <cell r="OT191">
            <v>15637.185665075769</v>
          </cell>
        </row>
        <row r="192">
          <cell r="A192" t="str">
            <v>Г</v>
          </cell>
          <cell r="B192" t="str">
            <v>1.2.2.2</v>
          </cell>
          <cell r="C192" t="str">
            <v>Реконструкция котельных всего, в том числе:</v>
          </cell>
          <cell r="D192" t="str">
            <v>Г</v>
          </cell>
          <cell r="E192">
            <v>0</v>
          </cell>
          <cell r="H192">
            <v>0</v>
          </cell>
          <cell r="J192">
            <v>2455.9926644699999</v>
          </cell>
          <cell r="K192">
            <v>0</v>
          </cell>
          <cell r="L192">
            <v>2455.9926644699999</v>
          </cell>
          <cell r="M192">
            <v>999.58759440000017</v>
          </cell>
          <cell r="N192">
            <v>0</v>
          </cell>
          <cell r="O192">
            <v>199.96046895000003</v>
          </cell>
          <cell r="P192">
            <v>69.464734550000003</v>
          </cell>
          <cell r="Q192">
            <v>1186.9798665699998</v>
          </cell>
          <cell r="R192">
            <v>0</v>
          </cell>
          <cell r="S192">
            <v>0</v>
          </cell>
          <cell r="T192">
            <v>0</v>
          </cell>
          <cell r="U192">
            <v>0</v>
          </cell>
          <cell r="V192">
            <v>0</v>
          </cell>
          <cell r="W192">
            <v>0</v>
          </cell>
          <cell r="X192">
            <v>0</v>
          </cell>
          <cell r="Y192">
            <v>0</v>
          </cell>
          <cell r="Z192">
            <v>0</v>
          </cell>
          <cell r="AA192">
            <v>0</v>
          </cell>
          <cell r="AB192">
            <v>0</v>
          </cell>
          <cell r="AC192">
            <v>0</v>
          </cell>
          <cell r="AD192">
            <v>0</v>
          </cell>
          <cell r="AE192">
            <v>0</v>
          </cell>
          <cell r="AF192">
            <v>0</v>
          </cell>
          <cell r="AG192">
            <v>0</v>
          </cell>
          <cell r="AH192">
            <v>0</v>
          </cell>
          <cell r="AI192">
            <v>0</v>
          </cell>
          <cell r="AJ192">
            <v>0</v>
          </cell>
          <cell r="AK192">
            <v>0</v>
          </cell>
          <cell r="AL192">
            <v>0</v>
          </cell>
          <cell r="AM192">
            <v>0</v>
          </cell>
          <cell r="AN192">
            <v>0</v>
          </cell>
          <cell r="AO192">
            <v>0</v>
          </cell>
          <cell r="AP192">
            <v>0</v>
          </cell>
          <cell r="AQ192">
            <v>0</v>
          </cell>
          <cell r="AR192">
            <v>0</v>
          </cell>
          <cell r="AS192">
            <v>0</v>
          </cell>
          <cell r="AT192">
            <v>0</v>
          </cell>
          <cell r="AU192">
            <v>0</v>
          </cell>
          <cell r="AV192">
            <v>0</v>
          </cell>
          <cell r="AW192">
            <v>0</v>
          </cell>
          <cell r="AX192">
            <v>0</v>
          </cell>
          <cell r="AY192">
            <v>0</v>
          </cell>
          <cell r="AZ192">
            <v>0</v>
          </cell>
          <cell r="BA192">
            <v>0</v>
          </cell>
          <cell r="BB192" t="str">
            <v/>
          </cell>
          <cell r="BC192" t="str">
            <v/>
          </cell>
          <cell r="BD192" t="str">
            <v/>
          </cell>
          <cell r="BE192" t="str">
            <v/>
          </cell>
          <cell r="BF192">
            <v>0</v>
          </cell>
          <cell r="BG192">
            <v>0</v>
          </cell>
          <cell r="BH192">
            <v>0</v>
          </cell>
          <cell r="BI192">
            <v>0</v>
          </cell>
          <cell r="BJ192">
            <v>0</v>
          </cell>
          <cell r="BK192">
            <v>0</v>
          </cell>
          <cell r="BL192">
            <v>0</v>
          </cell>
          <cell r="BM192">
            <v>0</v>
          </cell>
          <cell r="BN192">
            <v>0</v>
          </cell>
          <cell r="BO192">
            <v>0</v>
          </cell>
          <cell r="BP192">
            <v>0</v>
          </cell>
          <cell r="BQ192">
            <v>0</v>
          </cell>
          <cell r="BR192">
            <v>0</v>
          </cell>
          <cell r="BS192">
            <v>0</v>
          </cell>
          <cell r="BT192">
            <v>0</v>
          </cell>
          <cell r="BU192">
            <v>0</v>
          </cell>
          <cell r="BV192">
            <v>0</v>
          </cell>
          <cell r="BW192">
            <v>0</v>
          </cell>
          <cell r="BX192">
            <v>0</v>
          </cell>
          <cell r="BY192">
            <v>0</v>
          </cell>
          <cell r="BZ192">
            <v>0</v>
          </cell>
          <cell r="CA192">
            <v>0</v>
          </cell>
          <cell r="CB192">
            <v>0</v>
          </cell>
          <cell r="CC192">
            <v>0</v>
          </cell>
          <cell r="CD192">
            <v>0</v>
          </cell>
          <cell r="CE192">
            <v>0</v>
          </cell>
          <cell r="CF192">
            <v>0</v>
          </cell>
          <cell r="CG192">
            <v>0</v>
          </cell>
          <cell r="CH192">
            <v>0</v>
          </cell>
          <cell r="CI192">
            <v>0</v>
          </cell>
          <cell r="CJ192">
            <v>0</v>
          </cell>
          <cell r="CK192">
            <v>0</v>
          </cell>
          <cell r="CL192">
            <v>0</v>
          </cell>
          <cell r="CM192">
            <v>0</v>
          </cell>
          <cell r="CN192">
            <v>0</v>
          </cell>
          <cell r="CO192">
            <v>0</v>
          </cell>
          <cell r="CP192">
            <v>0</v>
          </cell>
          <cell r="CQ192" t="str">
            <v/>
          </cell>
          <cell r="CR192" t="str">
            <v/>
          </cell>
          <cell r="CS192" t="str">
            <v/>
          </cell>
          <cell r="CT192" t="str">
            <v/>
          </cell>
          <cell r="CU192">
            <v>0</v>
          </cell>
          <cell r="CX192">
            <v>11773.071493446381</v>
          </cell>
          <cell r="CY192">
            <v>2007.6103241393257</v>
          </cell>
          <cell r="CZ192">
            <v>3841.5348877713004</v>
          </cell>
          <cell r="DA192">
            <v>3963.2928893735866</v>
          </cell>
          <cell r="DB192">
            <v>1960.6333921621663</v>
          </cell>
          <cell r="DE192">
            <v>0</v>
          </cell>
          <cell r="DG192">
            <v>1858.2327315399998</v>
          </cell>
          <cell r="DH192">
            <v>0</v>
          </cell>
          <cell r="DI192">
            <v>1858.2327315399998</v>
          </cell>
          <cell r="DJ192">
            <v>591.40477412999996</v>
          </cell>
          <cell r="DK192">
            <v>443.57690142000001</v>
          </cell>
          <cell r="DL192">
            <v>711.97321601999988</v>
          </cell>
          <cell r="DM192">
            <v>111.27783997</v>
          </cell>
          <cell r="DN192">
            <v>7287.9116630170756</v>
          </cell>
          <cell r="DS192">
            <v>457.4</v>
          </cell>
          <cell r="DT192">
            <v>1398.5</v>
          </cell>
          <cell r="DU192">
            <v>1496.3844160049637</v>
          </cell>
          <cell r="DV192">
            <v>3935.6272470121125</v>
          </cell>
          <cell r="DW192">
            <v>1398.5</v>
          </cell>
          <cell r="DX192" t="str">
            <v/>
          </cell>
          <cell r="DY192" t="str">
            <v/>
          </cell>
          <cell r="DZ192" t="str">
            <v/>
          </cell>
          <cell r="EA192" t="str">
            <v/>
          </cell>
          <cell r="EB192">
            <v>0</v>
          </cell>
          <cell r="EC192">
            <v>381.27780788000001</v>
          </cell>
          <cell r="ED192">
            <v>195.56735697000005</v>
          </cell>
          <cell r="EE192">
            <v>22.006682420000001</v>
          </cell>
          <cell r="EF192">
            <v>155.14677308</v>
          </cell>
          <cell r="EG192">
            <v>8.5569954100000007</v>
          </cell>
          <cell r="EH192">
            <v>77.123455160000006</v>
          </cell>
          <cell r="EI192">
            <v>7.1553000000000005E-2</v>
          </cell>
          <cell r="EJ192">
            <v>1.69555777</v>
          </cell>
          <cell r="EK192">
            <v>71.096784159999999</v>
          </cell>
          <cell r="EL192">
            <v>4.2595602299999999</v>
          </cell>
          <cell r="EM192">
            <v>304.15435272000002</v>
          </cell>
          <cell r="EN192">
            <v>195.49580397000003</v>
          </cell>
          <cell r="EO192">
            <v>20.31112465</v>
          </cell>
          <cell r="EP192">
            <v>84.049988920000004</v>
          </cell>
          <cell r="EQ192">
            <v>4.2974351799999999</v>
          </cell>
          <cell r="ER192">
            <v>195.49580397000003</v>
          </cell>
          <cell r="ES192">
            <v>0</v>
          </cell>
          <cell r="ET192">
            <v>0</v>
          </cell>
          <cell r="EU192">
            <v>0</v>
          </cell>
          <cell r="EV192">
            <v>0</v>
          </cell>
          <cell r="EW192">
            <v>0</v>
          </cell>
          <cell r="EX192">
            <v>0</v>
          </cell>
          <cell r="EY192">
            <v>0</v>
          </cell>
          <cell r="EZ192">
            <v>0</v>
          </cell>
          <cell r="FA192">
            <v>0</v>
          </cell>
          <cell r="FB192">
            <v>304.15435272000002</v>
          </cell>
          <cell r="FC192">
            <v>195.49580397000003</v>
          </cell>
          <cell r="FD192">
            <v>20.31112465</v>
          </cell>
          <cell r="FE192">
            <v>84.049988920000004</v>
          </cell>
          <cell r="FF192">
            <v>4.2974351799999999</v>
          </cell>
          <cell r="FG192" t="str">
            <v/>
          </cell>
          <cell r="FH192" t="str">
            <v/>
          </cell>
          <cell r="FI192" t="str">
            <v/>
          </cell>
          <cell r="FJ192" t="str">
            <v/>
          </cell>
          <cell r="FK192">
            <v>0</v>
          </cell>
          <cell r="FN192">
            <v>11773.071493446381</v>
          </cell>
          <cell r="FO192">
            <v>0</v>
          </cell>
          <cell r="FP192">
            <v>291.60899999999998</v>
          </cell>
          <cell r="FQ192">
            <v>0</v>
          </cell>
          <cell r="FR192">
            <v>2020.682</v>
          </cell>
          <cell r="FS192">
            <v>1892.0920000000001</v>
          </cell>
          <cell r="FT192">
            <v>72.739999999999995</v>
          </cell>
          <cell r="FU192">
            <v>55.85</v>
          </cell>
          <cell r="FV192">
            <v>202321</v>
          </cell>
          <cell r="FW192">
            <v>0</v>
          </cell>
          <cell r="FX192">
            <v>202321</v>
          </cell>
          <cell r="FZ192">
            <v>1199.2375608699999</v>
          </cell>
          <cell r="GA192">
            <v>0</v>
          </cell>
          <cell r="GB192">
            <v>36.483000000000004</v>
          </cell>
          <cell r="GC192">
            <v>0</v>
          </cell>
          <cell r="GD192">
            <v>545.12599999999998</v>
          </cell>
          <cell r="GE192">
            <v>545.12599999999998</v>
          </cell>
          <cell r="GF192">
            <v>0</v>
          </cell>
          <cell r="GG192">
            <v>0</v>
          </cell>
          <cell r="GH192">
            <v>13857</v>
          </cell>
          <cell r="GI192">
            <v>0</v>
          </cell>
          <cell r="GJ192">
            <v>13857</v>
          </cell>
          <cell r="GK192">
            <v>8308.9885183167862</v>
          </cell>
          <cell r="GL192">
            <v>0</v>
          </cell>
          <cell r="GM192">
            <v>81.175999999999988</v>
          </cell>
          <cell r="GN192">
            <v>0</v>
          </cell>
          <cell r="GO192">
            <v>1379.5060000000001</v>
          </cell>
          <cell r="GP192">
            <v>0</v>
          </cell>
          <cell r="GQ192">
            <v>0</v>
          </cell>
          <cell r="GR192">
            <v>0</v>
          </cell>
          <cell r="GS192">
            <v>164119</v>
          </cell>
          <cell r="GT192">
            <v>0</v>
          </cell>
          <cell r="GU192">
            <v>164119</v>
          </cell>
          <cell r="GV192">
            <v>0</v>
          </cell>
          <cell r="GW192">
            <v>0</v>
          </cell>
          <cell r="GX192">
            <v>0</v>
          </cell>
          <cell r="GY192">
            <v>0</v>
          </cell>
          <cell r="GZ192">
            <v>0</v>
          </cell>
          <cell r="HA192">
            <v>0</v>
          </cell>
          <cell r="HB192">
            <v>0</v>
          </cell>
          <cell r="HC192">
            <v>0</v>
          </cell>
          <cell r="HD192">
            <v>0</v>
          </cell>
          <cell r="HE192">
            <v>0</v>
          </cell>
          <cell r="HF192">
            <v>0</v>
          </cell>
          <cell r="HG192">
            <v>0</v>
          </cell>
          <cell r="HH192">
            <v>0</v>
          </cell>
          <cell r="HI192">
            <v>0</v>
          </cell>
          <cell r="HJ192">
            <v>0</v>
          </cell>
          <cell r="HK192">
            <v>0</v>
          </cell>
          <cell r="HL192">
            <v>0</v>
          </cell>
          <cell r="HM192">
            <v>0</v>
          </cell>
          <cell r="HN192">
            <v>0</v>
          </cell>
          <cell r="HO192">
            <v>0</v>
          </cell>
          <cell r="HP192">
            <v>0</v>
          </cell>
          <cell r="HQ192">
            <v>0</v>
          </cell>
          <cell r="HR192">
            <v>0</v>
          </cell>
          <cell r="HS192">
            <v>0</v>
          </cell>
          <cell r="HT192">
            <v>0</v>
          </cell>
          <cell r="HU192">
            <v>0</v>
          </cell>
          <cell r="HV192">
            <v>0</v>
          </cell>
          <cell r="HW192">
            <v>0</v>
          </cell>
          <cell r="HX192">
            <v>0</v>
          </cell>
          <cell r="HY192">
            <v>0</v>
          </cell>
          <cell r="HZ192">
            <v>0</v>
          </cell>
          <cell r="IA192">
            <v>0</v>
          </cell>
          <cell r="IB192">
            <v>0</v>
          </cell>
          <cell r="IC192">
            <v>8308.9885183167862</v>
          </cell>
          <cell r="ID192">
            <v>0</v>
          </cell>
          <cell r="IE192">
            <v>81.175999999999988</v>
          </cell>
          <cell r="IF192">
            <v>0</v>
          </cell>
          <cell r="IG192">
            <v>1379.5060000000001</v>
          </cell>
          <cell r="IH192">
            <v>0</v>
          </cell>
          <cell r="II192">
            <v>0</v>
          </cell>
          <cell r="IJ192">
            <v>0</v>
          </cell>
          <cell r="IK192">
            <v>164119</v>
          </cell>
          <cell r="IL192">
            <v>0</v>
          </cell>
          <cell r="IM192">
            <v>164119</v>
          </cell>
          <cell r="IN192">
            <v>0</v>
          </cell>
          <cell r="IO192">
            <v>0</v>
          </cell>
          <cell r="IP192">
            <v>0</v>
          </cell>
          <cell r="IQ192">
            <v>0</v>
          </cell>
          <cell r="IR192">
            <v>0</v>
          </cell>
          <cell r="IS192">
            <v>0</v>
          </cell>
          <cell r="IT192">
            <v>0</v>
          </cell>
          <cell r="IU192">
            <v>0</v>
          </cell>
          <cell r="IV192">
            <v>0</v>
          </cell>
          <cell r="IW192">
            <v>0</v>
          </cell>
          <cell r="IX192">
            <v>0</v>
          </cell>
          <cell r="IY192">
            <v>121.90338826000001</v>
          </cell>
          <cell r="IZ192">
            <v>0</v>
          </cell>
          <cell r="JA192">
            <v>0</v>
          </cell>
          <cell r="JB192">
            <v>0</v>
          </cell>
          <cell r="JC192">
            <v>0</v>
          </cell>
          <cell r="JD192">
            <v>0</v>
          </cell>
          <cell r="JE192">
            <v>0</v>
          </cell>
          <cell r="JF192">
            <v>0</v>
          </cell>
          <cell r="JG192">
            <v>273</v>
          </cell>
          <cell r="JH192">
            <v>0</v>
          </cell>
          <cell r="JI192">
            <v>273</v>
          </cell>
          <cell r="JJ192">
            <v>6.3401916800000002</v>
          </cell>
          <cell r="JK192">
            <v>0</v>
          </cell>
          <cell r="JL192">
            <v>0</v>
          </cell>
          <cell r="JM192">
            <v>0</v>
          </cell>
          <cell r="JN192">
            <v>0</v>
          </cell>
          <cell r="JO192">
            <v>0</v>
          </cell>
          <cell r="JP192">
            <v>0</v>
          </cell>
          <cell r="JQ192">
            <v>0</v>
          </cell>
          <cell r="JR192">
            <v>22</v>
          </cell>
          <cell r="JS192">
            <v>0</v>
          </cell>
          <cell r="JT192">
            <v>22</v>
          </cell>
          <cell r="JU192">
            <v>115.56319658000001</v>
          </cell>
          <cell r="JV192">
            <v>0</v>
          </cell>
          <cell r="JW192">
            <v>0</v>
          </cell>
          <cell r="JX192">
            <v>0</v>
          </cell>
          <cell r="JY192">
            <v>0</v>
          </cell>
          <cell r="JZ192">
            <v>0</v>
          </cell>
          <cell r="KA192">
            <v>0</v>
          </cell>
          <cell r="KB192">
            <v>0</v>
          </cell>
          <cell r="KC192">
            <v>251</v>
          </cell>
          <cell r="KD192">
            <v>0</v>
          </cell>
          <cell r="KE192">
            <v>251</v>
          </cell>
          <cell r="KF192">
            <v>0</v>
          </cell>
          <cell r="KG192">
            <v>0</v>
          </cell>
          <cell r="KH192">
            <v>0</v>
          </cell>
          <cell r="KI192">
            <v>0</v>
          </cell>
          <cell r="KJ192">
            <v>0</v>
          </cell>
          <cell r="KK192">
            <v>0</v>
          </cell>
          <cell r="KL192">
            <v>0</v>
          </cell>
          <cell r="KM192">
            <v>0</v>
          </cell>
          <cell r="KN192">
            <v>0</v>
          </cell>
          <cell r="KO192">
            <v>0</v>
          </cell>
          <cell r="KP192">
            <v>0</v>
          </cell>
          <cell r="KQ192">
            <v>0</v>
          </cell>
          <cell r="KR192">
            <v>0</v>
          </cell>
          <cell r="KS192">
            <v>0</v>
          </cell>
          <cell r="KT192">
            <v>0</v>
          </cell>
          <cell r="KU192">
            <v>0</v>
          </cell>
          <cell r="KV192">
            <v>0</v>
          </cell>
          <cell r="KW192">
            <v>0</v>
          </cell>
          <cell r="KX192">
            <v>0</v>
          </cell>
          <cell r="KY192">
            <v>0</v>
          </cell>
          <cell r="KZ192">
            <v>0</v>
          </cell>
          <cell r="LA192">
            <v>0</v>
          </cell>
          <cell r="LB192">
            <v>115.56319658000001</v>
          </cell>
          <cell r="LC192">
            <v>0</v>
          </cell>
          <cell r="LD192">
            <v>0</v>
          </cell>
          <cell r="LE192">
            <v>0</v>
          </cell>
          <cell r="LF192">
            <v>0</v>
          </cell>
          <cell r="LG192">
            <v>0</v>
          </cell>
          <cell r="LH192">
            <v>0</v>
          </cell>
          <cell r="LI192">
            <v>0</v>
          </cell>
          <cell r="LJ192">
            <v>251</v>
          </cell>
          <cell r="LK192">
            <v>0</v>
          </cell>
          <cell r="LL192">
            <v>251</v>
          </cell>
          <cell r="LQ192">
            <v>0</v>
          </cell>
          <cell r="LR192">
            <v>0</v>
          </cell>
          <cell r="LS192">
            <v>0</v>
          </cell>
          <cell r="LT192">
            <v>0</v>
          </cell>
          <cell r="LU192">
            <v>0</v>
          </cell>
          <cell r="LX192">
            <v>0</v>
          </cell>
          <cell r="LY192">
            <v>0</v>
          </cell>
          <cell r="LZ192">
            <v>0</v>
          </cell>
          <cell r="MA192">
            <v>0</v>
          </cell>
          <cell r="MB192">
            <v>0</v>
          </cell>
          <cell r="MC192">
            <v>0</v>
          </cell>
          <cell r="MD192">
            <v>0</v>
          </cell>
          <cell r="ME192">
            <v>0</v>
          </cell>
          <cell r="MF192">
            <v>0</v>
          </cell>
          <cell r="MG192">
            <v>0</v>
          </cell>
          <cell r="MH192">
            <v>0</v>
          </cell>
          <cell r="MI192">
            <v>0</v>
          </cell>
          <cell r="MJ192">
            <v>0</v>
          </cell>
          <cell r="MK192">
            <v>0</v>
          </cell>
          <cell r="ML192">
            <v>0</v>
          </cell>
          <cell r="MM192">
            <v>0</v>
          </cell>
          <cell r="MN192">
            <v>0</v>
          </cell>
          <cell r="MO192">
            <v>0</v>
          </cell>
          <cell r="MP192">
            <v>0</v>
          </cell>
          <cell r="MQ192">
            <v>0</v>
          </cell>
          <cell r="MR192">
            <v>0</v>
          </cell>
          <cell r="MS192">
            <v>0</v>
          </cell>
          <cell r="MT192">
            <v>0</v>
          </cell>
          <cell r="MU192">
            <v>0</v>
          </cell>
          <cell r="MV192">
            <v>0</v>
          </cell>
          <cell r="MW192">
            <v>0</v>
          </cell>
          <cell r="MX192">
            <v>0</v>
          </cell>
          <cell r="MY192">
            <v>0</v>
          </cell>
          <cell r="MZ192">
            <v>0</v>
          </cell>
          <cell r="NA192">
            <v>0</v>
          </cell>
          <cell r="NB192">
            <v>0</v>
          </cell>
          <cell r="NC192">
            <v>0</v>
          </cell>
          <cell r="ND192">
            <v>0</v>
          </cell>
          <cell r="NE192">
            <v>0</v>
          </cell>
          <cell r="NF192">
            <v>0</v>
          </cell>
          <cell r="NG192">
            <v>0</v>
          </cell>
          <cell r="NH192">
            <v>0</v>
          </cell>
          <cell r="NI192">
            <v>0</v>
          </cell>
          <cell r="NJ192">
            <v>0</v>
          </cell>
          <cell r="NK192">
            <v>0</v>
          </cell>
          <cell r="NL192">
            <v>0</v>
          </cell>
          <cell r="NM192">
            <v>0</v>
          </cell>
          <cell r="NN192">
            <v>0</v>
          </cell>
          <cell r="NO192">
            <v>0</v>
          </cell>
          <cell r="NP192">
            <v>0</v>
          </cell>
          <cell r="NQ192">
            <v>0</v>
          </cell>
          <cell r="NR192">
            <v>0</v>
          </cell>
          <cell r="NS192">
            <v>0</v>
          </cell>
          <cell r="NT192">
            <v>0</v>
          </cell>
          <cell r="NU192">
            <v>0</v>
          </cell>
          <cell r="NV192">
            <v>0</v>
          </cell>
          <cell r="NW192">
            <v>0</v>
          </cell>
          <cell r="NX192">
            <v>0</v>
          </cell>
          <cell r="NY192">
            <v>0</v>
          </cell>
          <cell r="NZ192">
            <v>0</v>
          </cell>
          <cell r="OA192">
            <v>0</v>
          </cell>
          <cell r="OB192">
            <v>0</v>
          </cell>
          <cell r="OC192">
            <v>0</v>
          </cell>
          <cell r="OD192">
            <v>0</v>
          </cell>
          <cell r="OE192">
            <v>0</v>
          </cell>
          <cell r="OF192">
            <v>0</v>
          </cell>
          <cell r="OG192">
            <v>0</v>
          </cell>
          <cell r="OH192">
            <v>0</v>
          </cell>
          <cell r="OI192">
            <v>0</v>
          </cell>
          <cell r="OJ192">
            <v>0</v>
          </cell>
          <cell r="OL192" t="str">
            <v>нд</v>
          </cell>
          <cell r="OM192" t="str">
            <v>нд</v>
          </cell>
          <cell r="ON192" t="str">
            <v>нд</v>
          </cell>
          <cell r="OO192" t="str">
            <v>нд</v>
          </cell>
          <cell r="OP192" t="str">
            <v>нд</v>
          </cell>
          <cell r="OR192" t="str">
            <v>нд</v>
          </cell>
          <cell r="OT192">
            <v>15637.185665075769</v>
          </cell>
        </row>
        <row r="193">
          <cell r="A193" t="str">
            <v>Г</v>
          </cell>
          <cell r="B193" t="str">
            <v>1.2.2.3</v>
          </cell>
          <cell r="C193" t="str">
            <v>Реконструкция тепловых сетей всего, в том числе:</v>
          </cell>
          <cell r="D193" t="str">
            <v>Г</v>
          </cell>
          <cell r="E193">
            <v>0</v>
          </cell>
          <cell r="H193">
            <v>0</v>
          </cell>
          <cell r="J193">
            <v>2455.9926644699999</v>
          </cell>
          <cell r="K193">
            <v>0</v>
          </cell>
          <cell r="L193">
            <v>2455.9926644699999</v>
          </cell>
          <cell r="M193">
            <v>999.58759440000017</v>
          </cell>
          <cell r="N193">
            <v>0</v>
          </cell>
          <cell r="O193">
            <v>199.96046895000003</v>
          </cell>
          <cell r="P193">
            <v>69.464734550000003</v>
          </cell>
          <cell r="Q193">
            <v>1186.9798665699998</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O193">
            <v>0</v>
          </cell>
          <cell r="AP193">
            <v>0</v>
          </cell>
          <cell r="AQ193">
            <v>0</v>
          </cell>
          <cell r="AR193">
            <v>0</v>
          </cell>
          <cell r="AS193">
            <v>0</v>
          </cell>
          <cell r="AT193">
            <v>0</v>
          </cell>
          <cell r="AU193">
            <v>0</v>
          </cell>
          <cell r="AV193">
            <v>0</v>
          </cell>
          <cell r="AW193">
            <v>0</v>
          </cell>
          <cell r="AX193">
            <v>0</v>
          </cell>
          <cell r="AY193">
            <v>0</v>
          </cell>
          <cell r="AZ193">
            <v>0</v>
          </cell>
          <cell r="BA193">
            <v>0</v>
          </cell>
          <cell r="BB193" t="str">
            <v/>
          </cell>
          <cell r="BC193" t="str">
            <v/>
          </cell>
          <cell r="BD193" t="str">
            <v/>
          </cell>
          <cell r="BE193" t="str">
            <v/>
          </cell>
          <cell r="BF193">
            <v>0</v>
          </cell>
          <cell r="BG193">
            <v>0</v>
          </cell>
          <cell r="BH193">
            <v>0</v>
          </cell>
          <cell r="BI193">
            <v>0</v>
          </cell>
          <cell r="BJ193">
            <v>0</v>
          </cell>
          <cell r="BK193">
            <v>0</v>
          </cell>
          <cell r="BL193">
            <v>0</v>
          </cell>
          <cell r="BM193">
            <v>0</v>
          </cell>
          <cell r="BN193">
            <v>0</v>
          </cell>
          <cell r="BO193">
            <v>0</v>
          </cell>
          <cell r="BP193">
            <v>0</v>
          </cell>
          <cell r="BQ193">
            <v>0</v>
          </cell>
          <cell r="BR193">
            <v>0</v>
          </cell>
          <cell r="BS193">
            <v>0</v>
          </cell>
          <cell r="BT193">
            <v>0</v>
          </cell>
          <cell r="BU193">
            <v>0</v>
          </cell>
          <cell r="BV193">
            <v>0</v>
          </cell>
          <cell r="BW193">
            <v>0</v>
          </cell>
          <cell r="BX193">
            <v>0</v>
          </cell>
          <cell r="BY193">
            <v>0</v>
          </cell>
          <cell r="BZ193">
            <v>0</v>
          </cell>
          <cell r="CA193">
            <v>0</v>
          </cell>
          <cell r="CB193">
            <v>0</v>
          </cell>
          <cell r="CC193">
            <v>0</v>
          </cell>
          <cell r="CD193">
            <v>0</v>
          </cell>
          <cell r="CE193">
            <v>0</v>
          </cell>
          <cell r="CF193">
            <v>0</v>
          </cell>
          <cell r="CG193">
            <v>0</v>
          </cell>
          <cell r="CH193">
            <v>0</v>
          </cell>
          <cell r="CI193">
            <v>0</v>
          </cell>
          <cell r="CJ193">
            <v>0</v>
          </cell>
          <cell r="CK193">
            <v>0</v>
          </cell>
          <cell r="CL193">
            <v>0</v>
          </cell>
          <cell r="CM193">
            <v>0</v>
          </cell>
          <cell r="CN193">
            <v>0</v>
          </cell>
          <cell r="CO193">
            <v>0</v>
          </cell>
          <cell r="CP193">
            <v>0</v>
          </cell>
          <cell r="CQ193" t="str">
            <v/>
          </cell>
          <cell r="CR193" t="str">
            <v/>
          </cell>
          <cell r="CS193" t="str">
            <v/>
          </cell>
          <cell r="CT193" t="str">
            <v/>
          </cell>
          <cell r="CU193">
            <v>0</v>
          </cell>
          <cell r="CX193">
            <v>11773.071493446381</v>
          </cell>
          <cell r="CY193">
            <v>2007.6103241393257</v>
          </cell>
          <cell r="CZ193">
            <v>3841.5348877713004</v>
          </cell>
          <cell r="DA193">
            <v>3963.2928893735866</v>
          </cell>
          <cell r="DB193">
            <v>1960.6333921621663</v>
          </cell>
          <cell r="DE193">
            <v>0</v>
          </cell>
          <cell r="DG193">
            <v>1858.2327315399998</v>
          </cell>
          <cell r="DH193">
            <v>0</v>
          </cell>
          <cell r="DI193">
            <v>1858.2327315399998</v>
          </cell>
          <cell r="DJ193">
            <v>591.40477412999996</v>
          </cell>
          <cell r="DK193">
            <v>443.57690142000001</v>
          </cell>
          <cell r="DL193">
            <v>711.97321601999988</v>
          </cell>
          <cell r="DM193">
            <v>111.27783997</v>
          </cell>
          <cell r="DN193">
            <v>7287.9116630170756</v>
          </cell>
          <cell r="DS193">
            <v>457.4</v>
          </cell>
          <cell r="DT193">
            <v>1398.5</v>
          </cell>
          <cell r="DU193">
            <v>1496.3844160049637</v>
          </cell>
          <cell r="DV193">
            <v>3935.6272470121125</v>
          </cell>
          <cell r="DW193">
            <v>1398.5</v>
          </cell>
          <cell r="DX193" t="str">
            <v/>
          </cell>
          <cell r="DY193" t="str">
            <v/>
          </cell>
          <cell r="DZ193" t="str">
            <v/>
          </cell>
          <cell r="EA193" t="str">
            <v/>
          </cell>
          <cell r="EB193">
            <v>0</v>
          </cell>
          <cell r="EC193">
            <v>381.27780788000001</v>
          </cell>
          <cell r="ED193">
            <v>195.56735697000005</v>
          </cell>
          <cell r="EE193">
            <v>22.006682420000001</v>
          </cell>
          <cell r="EF193">
            <v>155.14677308</v>
          </cell>
          <cell r="EG193">
            <v>8.5569954100000007</v>
          </cell>
          <cell r="EH193">
            <v>77.123455160000006</v>
          </cell>
          <cell r="EI193">
            <v>7.1553000000000005E-2</v>
          </cell>
          <cell r="EJ193">
            <v>1.69555777</v>
          </cell>
          <cell r="EK193">
            <v>71.096784159999999</v>
          </cell>
          <cell r="EL193">
            <v>4.2595602299999999</v>
          </cell>
          <cell r="EM193">
            <v>304.15435272000002</v>
          </cell>
          <cell r="EN193">
            <v>195.49580397000003</v>
          </cell>
          <cell r="EO193">
            <v>20.31112465</v>
          </cell>
          <cell r="EP193">
            <v>84.049988920000004</v>
          </cell>
          <cell r="EQ193">
            <v>4.2974351799999999</v>
          </cell>
          <cell r="ER193">
            <v>195.49580397000003</v>
          </cell>
          <cell r="ES193">
            <v>0</v>
          </cell>
          <cell r="ET193">
            <v>0</v>
          </cell>
          <cell r="EU193">
            <v>0</v>
          </cell>
          <cell r="EV193">
            <v>0</v>
          </cell>
          <cell r="EW193">
            <v>0</v>
          </cell>
          <cell r="EX193">
            <v>0</v>
          </cell>
          <cell r="EY193">
            <v>0</v>
          </cell>
          <cell r="EZ193">
            <v>0</v>
          </cell>
          <cell r="FA193">
            <v>0</v>
          </cell>
          <cell r="FB193">
            <v>304.15435272000002</v>
          </cell>
          <cell r="FC193">
            <v>195.49580397000003</v>
          </cell>
          <cell r="FD193">
            <v>20.31112465</v>
          </cell>
          <cell r="FE193">
            <v>84.049988920000004</v>
          </cell>
          <cell r="FF193">
            <v>4.2974351799999999</v>
          </cell>
          <cell r="FG193" t="str">
            <v/>
          </cell>
          <cell r="FH193" t="str">
            <v/>
          </cell>
          <cell r="FI193" t="str">
            <v/>
          </cell>
          <cell r="FJ193" t="str">
            <v/>
          </cell>
          <cell r="FK193">
            <v>0</v>
          </cell>
          <cell r="FN193">
            <v>11773.071493446381</v>
          </cell>
          <cell r="FO193">
            <v>0</v>
          </cell>
          <cell r="FP193">
            <v>291.60899999999998</v>
          </cell>
          <cell r="FQ193">
            <v>0</v>
          </cell>
          <cell r="FR193">
            <v>2020.682</v>
          </cell>
          <cell r="FS193">
            <v>1892.0920000000001</v>
          </cell>
          <cell r="FT193">
            <v>72.739999999999995</v>
          </cell>
          <cell r="FU193">
            <v>55.85</v>
          </cell>
          <cell r="FV193">
            <v>202321</v>
          </cell>
          <cell r="FW193">
            <v>0</v>
          </cell>
          <cell r="FX193">
            <v>202321</v>
          </cell>
          <cell r="FZ193">
            <v>1199.2375608699999</v>
          </cell>
          <cell r="GA193">
            <v>0</v>
          </cell>
          <cell r="GB193">
            <v>36.483000000000004</v>
          </cell>
          <cell r="GC193">
            <v>0</v>
          </cell>
          <cell r="GD193">
            <v>545.12599999999998</v>
          </cell>
          <cell r="GE193">
            <v>545.12599999999998</v>
          </cell>
          <cell r="GF193">
            <v>0</v>
          </cell>
          <cell r="GG193">
            <v>0</v>
          </cell>
          <cell r="GH193">
            <v>13857</v>
          </cell>
          <cell r="GI193">
            <v>0</v>
          </cell>
          <cell r="GJ193">
            <v>13857</v>
          </cell>
          <cell r="GK193">
            <v>8308.9885183167862</v>
          </cell>
          <cell r="GL193">
            <v>0</v>
          </cell>
          <cell r="GM193">
            <v>81.175999999999988</v>
          </cell>
          <cell r="GN193">
            <v>0</v>
          </cell>
          <cell r="GO193">
            <v>1379.5060000000001</v>
          </cell>
          <cell r="GP193">
            <v>0</v>
          </cell>
          <cell r="GQ193">
            <v>0</v>
          </cell>
          <cell r="GR193">
            <v>0</v>
          </cell>
          <cell r="GS193">
            <v>164119</v>
          </cell>
          <cell r="GT193">
            <v>0</v>
          </cell>
          <cell r="GU193">
            <v>164119</v>
          </cell>
          <cell r="GV193">
            <v>0</v>
          </cell>
          <cell r="GW193">
            <v>0</v>
          </cell>
          <cell r="GX193">
            <v>0</v>
          </cell>
          <cell r="GY193">
            <v>0</v>
          </cell>
          <cell r="GZ193">
            <v>0</v>
          </cell>
          <cell r="HA193">
            <v>0</v>
          </cell>
          <cell r="HB193">
            <v>0</v>
          </cell>
          <cell r="HC193">
            <v>0</v>
          </cell>
          <cell r="HD193">
            <v>0</v>
          </cell>
          <cell r="HE193">
            <v>0</v>
          </cell>
          <cell r="HF193">
            <v>0</v>
          </cell>
          <cell r="HG193">
            <v>0</v>
          </cell>
          <cell r="HH193">
            <v>0</v>
          </cell>
          <cell r="HI193">
            <v>0</v>
          </cell>
          <cell r="HJ193">
            <v>0</v>
          </cell>
          <cell r="HK193">
            <v>0</v>
          </cell>
          <cell r="HL193">
            <v>0</v>
          </cell>
          <cell r="HM193">
            <v>0</v>
          </cell>
          <cell r="HN193">
            <v>0</v>
          </cell>
          <cell r="HO193">
            <v>0</v>
          </cell>
          <cell r="HP193">
            <v>0</v>
          </cell>
          <cell r="HQ193">
            <v>0</v>
          </cell>
          <cell r="HR193">
            <v>0</v>
          </cell>
          <cell r="HS193">
            <v>0</v>
          </cell>
          <cell r="HT193">
            <v>0</v>
          </cell>
          <cell r="HU193">
            <v>0</v>
          </cell>
          <cell r="HV193">
            <v>0</v>
          </cell>
          <cell r="HW193">
            <v>0</v>
          </cell>
          <cell r="HX193">
            <v>0</v>
          </cell>
          <cell r="HY193">
            <v>0</v>
          </cell>
          <cell r="HZ193">
            <v>0</v>
          </cell>
          <cell r="IA193">
            <v>0</v>
          </cell>
          <cell r="IB193">
            <v>0</v>
          </cell>
          <cell r="IC193">
            <v>8308.9885183167862</v>
          </cell>
          <cell r="ID193">
            <v>0</v>
          </cell>
          <cell r="IE193">
            <v>81.175999999999988</v>
          </cell>
          <cell r="IF193">
            <v>0</v>
          </cell>
          <cell r="IG193">
            <v>1379.5060000000001</v>
          </cell>
          <cell r="IH193">
            <v>0</v>
          </cell>
          <cell r="II193">
            <v>0</v>
          </cell>
          <cell r="IJ193">
            <v>0</v>
          </cell>
          <cell r="IK193">
            <v>164119</v>
          </cell>
          <cell r="IL193">
            <v>0</v>
          </cell>
          <cell r="IM193">
            <v>164119</v>
          </cell>
          <cell r="IN193">
            <v>0</v>
          </cell>
          <cell r="IO193">
            <v>0</v>
          </cell>
          <cell r="IP193">
            <v>0</v>
          </cell>
          <cell r="IQ193">
            <v>0</v>
          </cell>
          <cell r="IR193">
            <v>0</v>
          </cell>
          <cell r="IS193">
            <v>0</v>
          </cell>
          <cell r="IT193">
            <v>0</v>
          </cell>
          <cell r="IU193">
            <v>0</v>
          </cell>
          <cell r="IV193">
            <v>0</v>
          </cell>
          <cell r="IW193">
            <v>0</v>
          </cell>
          <cell r="IX193">
            <v>0</v>
          </cell>
          <cell r="IY193">
            <v>121.90338826000001</v>
          </cell>
          <cell r="IZ193">
            <v>0</v>
          </cell>
          <cell r="JA193">
            <v>0</v>
          </cell>
          <cell r="JB193">
            <v>0</v>
          </cell>
          <cell r="JC193">
            <v>0</v>
          </cell>
          <cell r="JD193">
            <v>0</v>
          </cell>
          <cell r="JE193">
            <v>0</v>
          </cell>
          <cell r="JF193">
            <v>0</v>
          </cell>
          <cell r="JG193">
            <v>273</v>
          </cell>
          <cell r="JH193">
            <v>0</v>
          </cell>
          <cell r="JI193">
            <v>273</v>
          </cell>
          <cell r="JJ193">
            <v>6.3401916800000002</v>
          </cell>
          <cell r="JK193">
            <v>0</v>
          </cell>
          <cell r="JL193">
            <v>0</v>
          </cell>
          <cell r="JM193">
            <v>0</v>
          </cell>
          <cell r="JN193">
            <v>0</v>
          </cell>
          <cell r="JO193">
            <v>0</v>
          </cell>
          <cell r="JP193">
            <v>0</v>
          </cell>
          <cell r="JQ193">
            <v>0</v>
          </cell>
          <cell r="JR193">
            <v>22</v>
          </cell>
          <cell r="JS193">
            <v>0</v>
          </cell>
          <cell r="JT193">
            <v>22</v>
          </cell>
          <cell r="JU193">
            <v>115.56319658000001</v>
          </cell>
          <cell r="JV193">
            <v>0</v>
          </cell>
          <cell r="JW193">
            <v>0</v>
          </cell>
          <cell r="JX193">
            <v>0</v>
          </cell>
          <cell r="JY193">
            <v>0</v>
          </cell>
          <cell r="JZ193">
            <v>0</v>
          </cell>
          <cell r="KA193">
            <v>0</v>
          </cell>
          <cell r="KB193">
            <v>0</v>
          </cell>
          <cell r="KC193">
            <v>251</v>
          </cell>
          <cell r="KD193">
            <v>0</v>
          </cell>
          <cell r="KE193">
            <v>251</v>
          </cell>
          <cell r="KF193">
            <v>0</v>
          </cell>
          <cell r="KG193">
            <v>0</v>
          </cell>
          <cell r="KH193">
            <v>0</v>
          </cell>
          <cell r="KI193">
            <v>0</v>
          </cell>
          <cell r="KJ193">
            <v>0</v>
          </cell>
          <cell r="KK193">
            <v>0</v>
          </cell>
          <cell r="KL193">
            <v>0</v>
          </cell>
          <cell r="KM193">
            <v>0</v>
          </cell>
          <cell r="KN193">
            <v>0</v>
          </cell>
          <cell r="KO193">
            <v>0</v>
          </cell>
          <cell r="KP193">
            <v>0</v>
          </cell>
          <cell r="KQ193">
            <v>0</v>
          </cell>
          <cell r="KR193">
            <v>0</v>
          </cell>
          <cell r="KS193">
            <v>0</v>
          </cell>
          <cell r="KT193">
            <v>0</v>
          </cell>
          <cell r="KU193">
            <v>0</v>
          </cell>
          <cell r="KV193">
            <v>0</v>
          </cell>
          <cell r="KW193">
            <v>0</v>
          </cell>
          <cell r="KX193">
            <v>0</v>
          </cell>
          <cell r="KY193">
            <v>0</v>
          </cell>
          <cell r="KZ193">
            <v>0</v>
          </cell>
          <cell r="LA193">
            <v>0</v>
          </cell>
          <cell r="LB193">
            <v>115.56319658000001</v>
          </cell>
          <cell r="LC193">
            <v>0</v>
          </cell>
          <cell r="LD193">
            <v>0</v>
          </cell>
          <cell r="LE193">
            <v>0</v>
          </cell>
          <cell r="LF193">
            <v>0</v>
          </cell>
          <cell r="LG193">
            <v>0</v>
          </cell>
          <cell r="LH193">
            <v>0</v>
          </cell>
          <cell r="LI193">
            <v>0</v>
          </cell>
          <cell r="LJ193">
            <v>251</v>
          </cell>
          <cell r="LK193">
            <v>0</v>
          </cell>
          <cell r="LL193">
            <v>251</v>
          </cell>
          <cell r="LQ193">
            <v>0</v>
          </cell>
          <cell r="LR193">
            <v>0</v>
          </cell>
          <cell r="LS193">
            <v>0</v>
          </cell>
          <cell r="LT193">
            <v>0</v>
          </cell>
          <cell r="LU193">
            <v>0</v>
          </cell>
          <cell r="LX193">
            <v>0</v>
          </cell>
          <cell r="LY193">
            <v>0</v>
          </cell>
          <cell r="LZ193">
            <v>0</v>
          </cell>
          <cell r="MA193">
            <v>0</v>
          </cell>
          <cell r="MB193">
            <v>0</v>
          </cell>
          <cell r="MC193">
            <v>0</v>
          </cell>
          <cell r="MD193">
            <v>0</v>
          </cell>
          <cell r="ME193">
            <v>0</v>
          </cell>
          <cell r="MF193">
            <v>0</v>
          </cell>
          <cell r="MG193">
            <v>0</v>
          </cell>
          <cell r="MH193">
            <v>0</v>
          </cell>
          <cell r="MI193">
            <v>0</v>
          </cell>
          <cell r="MJ193">
            <v>0</v>
          </cell>
          <cell r="MK193">
            <v>0</v>
          </cell>
          <cell r="ML193">
            <v>0</v>
          </cell>
          <cell r="MM193">
            <v>0</v>
          </cell>
          <cell r="MN193">
            <v>0</v>
          </cell>
          <cell r="MO193">
            <v>0</v>
          </cell>
          <cell r="MP193">
            <v>0</v>
          </cell>
          <cell r="MQ193">
            <v>0</v>
          </cell>
          <cell r="MR193">
            <v>0</v>
          </cell>
          <cell r="MS193">
            <v>0</v>
          </cell>
          <cell r="MT193">
            <v>0</v>
          </cell>
          <cell r="MU193">
            <v>0</v>
          </cell>
          <cell r="MV193">
            <v>0</v>
          </cell>
          <cell r="MW193">
            <v>0</v>
          </cell>
          <cell r="MX193">
            <v>0</v>
          </cell>
          <cell r="MY193">
            <v>0</v>
          </cell>
          <cell r="MZ193">
            <v>0</v>
          </cell>
          <cell r="NA193">
            <v>0</v>
          </cell>
          <cell r="NB193">
            <v>0</v>
          </cell>
          <cell r="NC193">
            <v>0</v>
          </cell>
          <cell r="ND193">
            <v>0</v>
          </cell>
          <cell r="NE193">
            <v>0</v>
          </cell>
          <cell r="NF193">
            <v>0</v>
          </cell>
          <cell r="NG193">
            <v>0</v>
          </cell>
          <cell r="NH193">
            <v>0</v>
          </cell>
          <cell r="NI193">
            <v>0</v>
          </cell>
          <cell r="NJ193">
            <v>0</v>
          </cell>
          <cell r="NK193">
            <v>0</v>
          </cell>
          <cell r="NL193">
            <v>0</v>
          </cell>
          <cell r="NM193">
            <v>0</v>
          </cell>
          <cell r="NN193">
            <v>0</v>
          </cell>
          <cell r="NO193">
            <v>0</v>
          </cell>
          <cell r="NP193">
            <v>0</v>
          </cell>
          <cell r="NQ193">
            <v>0</v>
          </cell>
          <cell r="NR193">
            <v>0</v>
          </cell>
          <cell r="NS193">
            <v>0</v>
          </cell>
          <cell r="NT193">
            <v>0</v>
          </cell>
          <cell r="NU193">
            <v>0</v>
          </cell>
          <cell r="NV193">
            <v>0</v>
          </cell>
          <cell r="NW193">
            <v>0</v>
          </cell>
          <cell r="NX193">
            <v>0</v>
          </cell>
          <cell r="NY193">
            <v>0</v>
          </cell>
          <cell r="NZ193">
            <v>0</v>
          </cell>
          <cell r="OA193">
            <v>0</v>
          </cell>
          <cell r="OB193">
            <v>0</v>
          </cell>
          <cell r="OC193">
            <v>0</v>
          </cell>
          <cell r="OD193">
            <v>0</v>
          </cell>
          <cell r="OE193">
            <v>0</v>
          </cell>
          <cell r="OF193">
            <v>0</v>
          </cell>
          <cell r="OG193">
            <v>0</v>
          </cell>
          <cell r="OH193">
            <v>0</v>
          </cell>
          <cell r="OI193">
            <v>0</v>
          </cell>
          <cell r="OJ193">
            <v>0</v>
          </cell>
          <cell r="OL193" t="str">
            <v>нд</v>
          </cell>
          <cell r="OM193" t="str">
            <v>нд</v>
          </cell>
          <cell r="ON193" t="str">
            <v>нд</v>
          </cell>
          <cell r="OO193" t="str">
            <v>нд</v>
          </cell>
          <cell r="OP193" t="str">
            <v>нд</v>
          </cell>
          <cell r="OR193" t="str">
            <v>нд</v>
          </cell>
          <cell r="OT193">
            <v>15637.185665075769</v>
          </cell>
        </row>
        <row r="194">
          <cell r="A194" t="str">
            <v>Г</v>
          </cell>
          <cell r="B194" t="str">
            <v>1.2.2.4</v>
          </cell>
          <cell r="C194" t="str">
            <v>Реконструкция прочих объектов основных средств всего, в том числе:</v>
          </cell>
          <cell r="D194" t="str">
            <v>Г</v>
          </cell>
          <cell r="E194">
            <v>0</v>
          </cell>
          <cell r="H194">
            <v>0</v>
          </cell>
          <cell r="J194">
            <v>2455.9926644699999</v>
          </cell>
          <cell r="K194">
            <v>0</v>
          </cell>
          <cell r="L194">
            <v>2455.9926644699999</v>
          </cell>
          <cell r="M194">
            <v>999.58759440000017</v>
          </cell>
          <cell r="N194">
            <v>0</v>
          </cell>
          <cell r="O194">
            <v>199.96046895000003</v>
          </cell>
          <cell r="P194">
            <v>69.464734550000003</v>
          </cell>
          <cell r="Q194">
            <v>1186.9798665699998</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O194">
            <v>0</v>
          </cell>
          <cell r="AP194">
            <v>0</v>
          </cell>
          <cell r="AQ194">
            <v>0</v>
          </cell>
          <cell r="AR194">
            <v>0</v>
          </cell>
          <cell r="AS194">
            <v>0</v>
          </cell>
          <cell r="AT194">
            <v>0</v>
          </cell>
          <cell r="AU194">
            <v>0</v>
          </cell>
          <cell r="AV194">
            <v>0</v>
          </cell>
          <cell r="AW194">
            <v>0</v>
          </cell>
          <cell r="AX194">
            <v>0</v>
          </cell>
          <cell r="AY194">
            <v>0</v>
          </cell>
          <cell r="AZ194">
            <v>0</v>
          </cell>
          <cell r="BA194">
            <v>0</v>
          </cell>
          <cell r="BB194" t="str">
            <v/>
          </cell>
          <cell r="BC194" t="str">
            <v/>
          </cell>
          <cell r="BD194" t="str">
            <v/>
          </cell>
          <cell r="BE194" t="str">
            <v/>
          </cell>
          <cell r="BF194">
            <v>0</v>
          </cell>
          <cell r="BG194">
            <v>0</v>
          </cell>
          <cell r="BH194">
            <v>0</v>
          </cell>
          <cell r="BI194">
            <v>0</v>
          </cell>
          <cell r="BJ194">
            <v>0</v>
          </cell>
          <cell r="BK194">
            <v>0</v>
          </cell>
          <cell r="BL194">
            <v>0</v>
          </cell>
          <cell r="BM194">
            <v>0</v>
          </cell>
          <cell r="BN194">
            <v>0</v>
          </cell>
          <cell r="BO194">
            <v>0</v>
          </cell>
          <cell r="BP194">
            <v>0</v>
          </cell>
          <cell r="BQ194">
            <v>0</v>
          </cell>
          <cell r="BR194">
            <v>0</v>
          </cell>
          <cell r="BS194">
            <v>0</v>
          </cell>
          <cell r="BT194">
            <v>0</v>
          </cell>
          <cell r="BU194">
            <v>0</v>
          </cell>
          <cell r="BV194">
            <v>0</v>
          </cell>
          <cell r="BW194">
            <v>0</v>
          </cell>
          <cell r="BX194">
            <v>0</v>
          </cell>
          <cell r="BY194">
            <v>0</v>
          </cell>
          <cell r="BZ194">
            <v>0</v>
          </cell>
          <cell r="CA194">
            <v>0</v>
          </cell>
          <cell r="CB194">
            <v>0</v>
          </cell>
          <cell r="CC194">
            <v>0</v>
          </cell>
          <cell r="CD194">
            <v>0</v>
          </cell>
          <cell r="CE194">
            <v>0</v>
          </cell>
          <cell r="CF194">
            <v>0</v>
          </cell>
          <cell r="CG194">
            <v>0</v>
          </cell>
          <cell r="CH194">
            <v>0</v>
          </cell>
          <cell r="CI194">
            <v>0</v>
          </cell>
          <cell r="CJ194">
            <v>0</v>
          </cell>
          <cell r="CK194">
            <v>0</v>
          </cell>
          <cell r="CL194">
            <v>0</v>
          </cell>
          <cell r="CM194">
            <v>0</v>
          </cell>
          <cell r="CN194">
            <v>0</v>
          </cell>
          <cell r="CO194">
            <v>0</v>
          </cell>
          <cell r="CP194">
            <v>0</v>
          </cell>
          <cell r="CQ194" t="str">
            <v/>
          </cell>
          <cell r="CR194" t="str">
            <v/>
          </cell>
          <cell r="CS194" t="str">
            <v/>
          </cell>
          <cell r="CT194" t="str">
            <v/>
          </cell>
          <cell r="CU194">
            <v>0</v>
          </cell>
          <cell r="CX194">
            <v>11773.071493446381</v>
          </cell>
          <cell r="CY194">
            <v>2007.6103241393257</v>
          </cell>
          <cell r="CZ194">
            <v>3841.5348877713004</v>
          </cell>
          <cell r="DA194">
            <v>3963.2928893735866</v>
          </cell>
          <cell r="DB194">
            <v>1960.6333921621663</v>
          </cell>
          <cell r="DE194">
            <v>0</v>
          </cell>
          <cell r="DG194">
            <v>1858.2327315399998</v>
          </cell>
          <cell r="DH194">
            <v>0</v>
          </cell>
          <cell r="DI194">
            <v>1858.2327315399998</v>
          </cell>
          <cell r="DJ194">
            <v>591.40477412999996</v>
          </cell>
          <cell r="DK194">
            <v>443.57690142000001</v>
          </cell>
          <cell r="DL194">
            <v>711.97321601999988</v>
          </cell>
          <cell r="DM194">
            <v>111.27783997</v>
          </cell>
          <cell r="DN194">
            <v>7287.9116630170756</v>
          </cell>
          <cell r="DS194">
            <v>457.4</v>
          </cell>
          <cell r="DT194">
            <v>1398.5</v>
          </cell>
          <cell r="DU194">
            <v>1496.3844160049637</v>
          </cell>
          <cell r="DV194">
            <v>3935.6272470121125</v>
          </cell>
          <cell r="DW194">
            <v>1398.5</v>
          </cell>
          <cell r="DX194" t="str">
            <v/>
          </cell>
          <cell r="DY194" t="str">
            <v/>
          </cell>
          <cell r="DZ194" t="str">
            <v/>
          </cell>
          <cell r="EA194" t="str">
            <v/>
          </cell>
          <cell r="EB194">
            <v>0</v>
          </cell>
          <cell r="EC194">
            <v>381.27780788000001</v>
          </cell>
          <cell r="ED194">
            <v>195.56735697000005</v>
          </cell>
          <cell r="EE194">
            <v>22.006682420000001</v>
          </cell>
          <cell r="EF194">
            <v>155.14677308</v>
          </cell>
          <cell r="EG194">
            <v>8.5569954100000007</v>
          </cell>
          <cell r="EH194">
            <v>77.123455160000006</v>
          </cell>
          <cell r="EI194">
            <v>7.1553000000000005E-2</v>
          </cell>
          <cell r="EJ194">
            <v>1.69555777</v>
          </cell>
          <cell r="EK194">
            <v>71.096784159999999</v>
          </cell>
          <cell r="EL194">
            <v>4.2595602299999999</v>
          </cell>
          <cell r="EM194">
            <v>304.15435272000002</v>
          </cell>
          <cell r="EN194">
            <v>195.49580397000003</v>
          </cell>
          <cell r="EO194">
            <v>20.31112465</v>
          </cell>
          <cell r="EP194">
            <v>84.049988920000004</v>
          </cell>
          <cell r="EQ194">
            <v>4.2974351799999999</v>
          </cell>
          <cell r="ER194">
            <v>195.49580397000003</v>
          </cell>
          <cell r="ES194">
            <v>0</v>
          </cell>
          <cell r="ET194">
            <v>0</v>
          </cell>
          <cell r="EU194">
            <v>0</v>
          </cell>
          <cell r="EV194">
            <v>0</v>
          </cell>
          <cell r="EW194">
            <v>0</v>
          </cell>
          <cell r="EX194">
            <v>0</v>
          </cell>
          <cell r="EY194">
            <v>0</v>
          </cell>
          <cell r="EZ194">
            <v>0</v>
          </cell>
          <cell r="FA194">
            <v>0</v>
          </cell>
          <cell r="FB194">
            <v>304.15435272000002</v>
          </cell>
          <cell r="FC194">
            <v>195.49580397000003</v>
          </cell>
          <cell r="FD194">
            <v>20.31112465</v>
          </cell>
          <cell r="FE194">
            <v>84.049988920000004</v>
          </cell>
          <cell r="FF194">
            <v>4.2974351799999999</v>
          </cell>
          <cell r="FG194" t="str">
            <v/>
          </cell>
          <cell r="FH194" t="str">
            <v/>
          </cell>
          <cell r="FI194" t="str">
            <v/>
          </cell>
          <cell r="FJ194" t="str">
            <v/>
          </cell>
          <cell r="FK194">
            <v>0</v>
          </cell>
          <cell r="FN194">
            <v>11773.071493446381</v>
          </cell>
          <cell r="FO194">
            <v>0</v>
          </cell>
          <cell r="FP194">
            <v>291.60899999999998</v>
          </cell>
          <cell r="FQ194">
            <v>0</v>
          </cell>
          <cell r="FR194">
            <v>2020.682</v>
          </cell>
          <cell r="FS194">
            <v>1892.0920000000001</v>
          </cell>
          <cell r="FT194">
            <v>72.739999999999995</v>
          </cell>
          <cell r="FU194">
            <v>55.85</v>
          </cell>
          <cell r="FV194">
            <v>202321</v>
          </cell>
          <cell r="FW194">
            <v>0</v>
          </cell>
          <cell r="FX194">
            <v>202321</v>
          </cell>
          <cell r="FZ194">
            <v>1199.2375608699999</v>
          </cell>
          <cell r="GA194">
            <v>0</v>
          </cell>
          <cell r="GB194">
            <v>36.483000000000004</v>
          </cell>
          <cell r="GC194">
            <v>0</v>
          </cell>
          <cell r="GD194">
            <v>545.12599999999998</v>
          </cell>
          <cell r="GE194">
            <v>545.12599999999998</v>
          </cell>
          <cell r="GF194">
            <v>0</v>
          </cell>
          <cell r="GG194">
            <v>0</v>
          </cell>
          <cell r="GH194">
            <v>13857</v>
          </cell>
          <cell r="GI194">
            <v>0</v>
          </cell>
          <cell r="GJ194">
            <v>13857</v>
          </cell>
          <cell r="GK194">
            <v>8308.9885183167862</v>
          </cell>
          <cell r="GL194">
            <v>0</v>
          </cell>
          <cell r="GM194">
            <v>81.175999999999988</v>
          </cell>
          <cell r="GN194">
            <v>0</v>
          </cell>
          <cell r="GO194">
            <v>1379.5060000000001</v>
          </cell>
          <cell r="GP194">
            <v>0</v>
          </cell>
          <cell r="GQ194">
            <v>0</v>
          </cell>
          <cell r="GR194">
            <v>0</v>
          </cell>
          <cell r="GS194">
            <v>164119</v>
          </cell>
          <cell r="GT194">
            <v>0</v>
          </cell>
          <cell r="GU194">
            <v>164119</v>
          </cell>
          <cell r="GV194">
            <v>0</v>
          </cell>
          <cell r="GW194">
            <v>0</v>
          </cell>
          <cell r="GX194">
            <v>0</v>
          </cell>
          <cell r="GY194">
            <v>0</v>
          </cell>
          <cell r="GZ194">
            <v>0</v>
          </cell>
          <cell r="HA194">
            <v>0</v>
          </cell>
          <cell r="HB194">
            <v>0</v>
          </cell>
          <cell r="HC194">
            <v>0</v>
          </cell>
          <cell r="HD194">
            <v>0</v>
          </cell>
          <cell r="HE194">
            <v>0</v>
          </cell>
          <cell r="HF194">
            <v>0</v>
          </cell>
          <cell r="HG194">
            <v>0</v>
          </cell>
          <cell r="HH194">
            <v>0</v>
          </cell>
          <cell r="HI194">
            <v>0</v>
          </cell>
          <cell r="HJ194">
            <v>0</v>
          </cell>
          <cell r="HK194">
            <v>0</v>
          </cell>
          <cell r="HL194">
            <v>0</v>
          </cell>
          <cell r="HM194">
            <v>0</v>
          </cell>
          <cell r="HN194">
            <v>0</v>
          </cell>
          <cell r="HO194">
            <v>0</v>
          </cell>
          <cell r="HP194">
            <v>0</v>
          </cell>
          <cell r="HQ194">
            <v>0</v>
          </cell>
          <cell r="HR194">
            <v>0</v>
          </cell>
          <cell r="HS194">
            <v>0</v>
          </cell>
          <cell r="HT194">
            <v>0</v>
          </cell>
          <cell r="HU194">
            <v>0</v>
          </cell>
          <cell r="HV194">
            <v>0</v>
          </cell>
          <cell r="HW194">
            <v>0</v>
          </cell>
          <cell r="HX194">
            <v>0</v>
          </cell>
          <cell r="HY194">
            <v>0</v>
          </cell>
          <cell r="HZ194">
            <v>0</v>
          </cell>
          <cell r="IA194">
            <v>0</v>
          </cell>
          <cell r="IB194">
            <v>0</v>
          </cell>
          <cell r="IC194">
            <v>8308.9885183167862</v>
          </cell>
          <cell r="ID194">
            <v>0</v>
          </cell>
          <cell r="IE194">
            <v>81.175999999999988</v>
          </cell>
          <cell r="IF194">
            <v>0</v>
          </cell>
          <cell r="IG194">
            <v>1379.5060000000001</v>
          </cell>
          <cell r="IH194">
            <v>0</v>
          </cell>
          <cell r="II194">
            <v>0</v>
          </cell>
          <cell r="IJ194">
            <v>0</v>
          </cell>
          <cell r="IK194">
            <v>164119</v>
          </cell>
          <cell r="IL194">
            <v>0</v>
          </cell>
          <cell r="IM194">
            <v>164119</v>
          </cell>
          <cell r="IN194">
            <v>0</v>
          </cell>
          <cell r="IO194">
            <v>0</v>
          </cell>
          <cell r="IP194">
            <v>0</v>
          </cell>
          <cell r="IQ194">
            <v>0</v>
          </cell>
          <cell r="IR194">
            <v>0</v>
          </cell>
          <cell r="IS194">
            <v>0</v>
          </cell>
          <cell r="IT194">
            <v>0</v>
          </cell>
          <cell r="IU194">
            <v>0</v>
          </cell>
          <cell r="IV194">
            <v>0</v>
          </cell>
          <cell r="IW194">
            <v>0</v>
          </cell>
          <cell r="IX194">
            <v>0</v>
          </cell>
          <cell r="IY194">
            <v>121.90338826000001</v>
          </cell>
          <cell r="IZ194">
            <v>0</v>
          </cell>
          <cell r="JA194">
            <v>0</v>
          </cell>
          <cell r="JB194">
            <v>0</v>
          </cell>
          <cell r="JC194">
            <v>0</v>
          </cell>
          <cell r="JD194">
            <v>0</v>
          </cell>
          <cell r="JE194">
            <v>0</v>
          </cell>
          <cell r="JF194">
            <v>0</v>
          </cell>
          <cell r="JG194">
            <v>273</v>
          </cell>
          <cell r="JH194">
            <v>0</v>
          </cell>
          <cell r="JI194">
            <v>273</v>
          </cell>
          <cell r="JJ194">
            <v>6.3401916800000002</v>
          </cell>
          <cell r="JK194">
            <v>0</v>
          </cell>
          <cell r="JL194">
            <v>0</v>
          </cell>
          <cell r="JM194">
            <v>0</v>
          </cell>
          <cell r="JN194">
            <v>0</v>
          </cell>
          <cell r="JO194">
            <v>0</v>
          </cell>
          <cell r="JP194">
            <v>0</v>
          </cell>
          <cell r="JQ194">
            <v>0</v>
          </cell>
          <cell r="JR194">
            <v>22</v>
          </cell>
          <cell r="JS194">
            <v>0</v>
          </cell>
          <cell r="JT194">
            <v>22</v>
          </cell>
          <cell r="JU194">
            <v>115.56319658000001</v>
          </cell>
          <cell r="JV194">
            <v>0</v>
          </cell>
          <cell r="JW194">
            <v>0</v>
          </cell>
          <cell r="JX194">
            <v>0</v>
          </cell>
          <cell r="JY194">
            <v>0</v>
          </cell>
          <cell r="JZ194">
            <v>0</v>
          </cell>
          <cell r="KA194">
            <v>0</v>
          </cell>
          <cell r="KB194">
            <v>0</v>
          </cell>
          <cell r="KC194">
            <v>251</v>
          </cell>
          <cell r="KD194">
            <v>0</v>
          </cell>
          <cell r="KE194">
            <v>251</v>
          </cell>
          <cell r="KF194">
            <v>0</v>
          </cell>
          <cell r="KG194">
            <v>0</v>
          </cell>
          <cell r="KH194">
            <v>0</v>
          </cell>
          <cell r="KI194">
            <v>0</v>
          </cell>
          <cell r="KJ194">
            <v>0</v>
          </cell>
          <cell r="KK194">
            <v>0</v>
          </cell>
          <cell r="KL194">
            <v>0</v>
          </cell>
          <cell r="KM194">
            <v>0</v>
          </cell>
          <cell r="KN194">
            <v>0</v>
          </cell>
          <cell r="KO194">
            <v>0</v>
          </cell>
          <cell r="KP194">
            <v>0</v>
          </cell>
          <cell r="KQ194">
            <v>0</v>
          </cell>
          <cell r="KR194">
            <v>0</v>
          </cell>
          <cell r="KS194">
            <v>0</v>
          </cell>
          <cell r="KT194">
            <v>0</v>
          </cell>
          <cell r="KU194">
            <v>0</v>
          </cell>
          <cell r="KV194">
            <v>0</v>
          </cell>
          <cell r="KW194">
            <v>0</v>
          </cell>
          <cell r="KX194">
            <v>0</v>
          </cell>
          <cell r="KY194">
            <v>0</v>
          </cell>
          <cell r="KZ194">
            <v>0</v>
          </cell>
          <cell r="LA194">
            <v>0</v>
          </cell>
          <cell r="LB194">
            <v>115.56319658000001</v>
          </cell>
          <cell r="LC194">
            <v>0</v>
          </cell>
          <cell r="LD194">
            <v>0</v>
          </cell>
          <cell r="LE194">
            <v>0</v>
          </cell>
          <cell r="LF194">
            <v>0</v>
          </cell>
          <cell r="LG194">
            <v>0</v>
          </cell>
          <cell r="LH194">
            <v>0</v>
          </cell>
          <cell r="LI194">
            <v>0</v>
          </cell>
          <cell r="LJ194">
            <v>251</v>
          </cell>
          <cell r="LK194">
            <v>0</v>
          </cell>
          <cell r="LL194">
            <v>251</v>
          </cell>
          <cell r="LQ194">
            <v>0</v>
          </cell>
          <cell r="LR194">
            <v>0</v>
          </cell>
          <cell r="LS194">
            <v>0</v>
          </cell>
          <cell r="LT194">
            <v>0</v>
          </cell>
          <cell r="LU194">
            <v>0</v>
          </cell>
          <cell r="LX194">
            <v>0</v>
          </cell>
          <cell r="LY194">
            <v>0</v>
          </cell>
          <cell r="LZ194">
            <v>0</v>
          </cell>
          <cell r="MA194">
            <v>0</v>
          </cell>
          <cell r="MB194">
            <v>0</v>
          </cell>
          <cell r="MC194">
            <v>0</v>
          </cell>
          <cell r="MD194">
            <v>0</v>
          </cell>
          <cell r="ME194">
            <v>0</v>
          </cell>
          <cell r="MF194">
            <v>0</v>
          </cell>
          <cell r="MG194">
            <v>0</v>
          </cell>
          <cell r="MH194">
            <v>0</v>
          </cell>
          <cell r="MI194">
            <v>0</v>
          </cell>
          <cell r="MJ194">
            <v>0</v>
          </cell>
          <cell r="MK194">
            <v>0</v>
          </cell>
          <cell r="ML194">
            <v>0</v>
          </cell>
          <cell r="MM194">
            <v>0</v>
          </cell>
          <cell r="MN194">
            <v>0</v>
          </cell>
          <cell r="MO194">
            <v>0</v>
          </cell>
          <cell r="MP194">
            <v>0</v>
          </cell>
          <cell r="MQ194">
            <v>0</v>
          </cell>
          <cell r="MR194">
            <v>0</v>
          </cell>
          <cell r="MS194">
            <v>0</v>
          </cell>
          <cell r="MT194">
            <v>0</v>
          </cell>
          <cell r="MU194">
            <v>0</v>
          </cell>
          <cell r="MV194">
            <v>0</v>
          </cell>
          <cell r="MW194">
            <v>0</v>
          </cell>
          <cell r="MX194">
            <v>0</v>
          </cell>
          <cell r="MY194">
            <v>0</v>
          </cell>
          <cell r="MZ194">
            <v>0</v>
          </cell>
          <cell r="NA194">
            <v>0</v>
          </cell>
          <cell r="NB194">
            <v>0</v>
          </cell>
          <cell r="NC194">
            <v>0</v>
          </cell>
          <cell r="ND194">
            <v>0</v>
          </cell>
          <cell r="NE194">
            <v>0</v>
          </cell>
          <cell r="NF194">
            <v>0</v>
          </cell>
          <cell r="NG194">
            <v>0</v>
          </cell>
          <cell r="NH194">
            <v>0</v>
          </cell>
          <cell r="NI194">
            <v>0</v>
          </cell>
          <cell r="NJ194">
            <v>0</v>
          </cell>
          <cell r="NK194">
            <v>0</v>
          </cell>
          <cell r="NL194">
            <v>0</v>
          </cell>
          <cell r="NM194">
            <v>0</v>
          </cell>
          <cell r="NN194">
            <v>0</v>
          </cell>
          <cell r="NO194">
            <v>0</v>
          </cell>
          <cell r="NP194">
            <v>0</v>
          </cell>
          <cell r="NQ194">
            <v>0</v>
          </cell>
          <cell r="NR194">
            <v>0</v>
          </cell>
          <cell r="NS194">
            <v>0</v>
          </cell>
          <cell r="NT194">
            <v>0</v>
          </cell>
          <cell r="NU194">
            <v>0</v>
          </cell>
          <cell r="NV194">
            <v>0</v>
          </cell>
          <cell r="NW194">
            <v>0</v>
          </cell>
          <cell r="NX194">
            <v>0</v>
          </cell>
          <cell r="NY194">
            <v>0</v>
          </cell>
          <cell r="NZ194">
            <v>0</v>
          </cell>
          <cell r="OA194">
            <v>0</v>
          </cell>
          <cell r="OB194">
            <v>0</v>
          </cell>
          <cell r="OC194">
            <v>0</v>
          </cell>
          <cell r="OD194">
            <v>0</v>
          </cell>
          <cell r="OE194">
            <v>0</v>
          </cell>
          <cell r="OF194">
            <v>0</v>
          </cell>
          <cell r="OG194">
            <v>0</v>
          </cell>
          <cell r="OH194">
            <v>0</v>
          </cell>
          <cell r="OI194">
            <v>0</v>
          </cell>
          <cell r="OJ194">
            <v>0</v>
          </cell>
          <cell r="OL194" t="str">
            <v>нд</v>
          </cell>
          <cell r="OM194" t="str">
            <v>нд</v>
          </cell>
          <cell r="ON194" t="str">
            <v>нд</v>
          </cell>
          <cell r="OO194" t="str">
            <v>нд</v>
          </cell>
          <cell r="OP194" t="str">
            <v>нд</v>
          </cell>
          <cell r="OR194" t="str">
            <v>нд</v>
          </cell>
          <cell r="OT194">
            <v>15637.185665075769</v>
          </cell>
        </row>
        <row r="195">
          <cell r="A195" t="str">
            <v>Г</v>
          </cell>
          <cell r="B195" t="str">
            <v>1.2.3</v>
          </cell>
          <cell r="C195" t="str">
            <v>Модернизация, техническое перевооружение, всего, в том числе:</v>
          </cell>
          <cell r="D195" t="str">
            <v>Г</v>
          </cell>
          <cell r="E195">
            <v>0</v>
          </cell>
          <cell r="H195">
            <v>0</v>
          </cell>
          <cell r="J195">
            <v>2455.9926644699999</v>
          </cell>
          <cell r="K195">
            <v>0</v>
          </cell>
          <cell r="L195">
            <v>2455.9926644699999</v>
          </cell>
          <cell r="M195">
            <v>999.58759440000017</v>
          </cell>
          <cell r="N195">
            <v>0</v>
          </cell>
          <cell r="O195">
            <v>199.96046895000003</v>
          </cell>
          <cell r="P195">
            <v>69.464734550000003</v>
          </cell>
          <cell r="Q195">
            <v>1186.9798665699998</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O195">
            <v>0</v>
          </cell>
          <cell r="AP195">
            <v>0</v>
          </cell>
          <cell r="AQ195">
            <v>0</v>
          </cell>
          <cell r="AR195">
            <v>0</v>
          </cell>
          <cell r="AS195">
            <v>0</v>
          </cell>
          <cell r="AT195">
            <v>0</v>
          </cell>
          <cell r="AU195">
            <v>0</v>
          </cell>
          <cell r="AV195">
            <v>0</v>
          </cell>
          <cell r="AW195">
            <v>0</v>
          </cell>
          <cell r="AX195">
            <v>0</v>
          </cell>
          <cell r="AY195">
            <v>0</v>
          </cell>
          <cell r="AZ195">
            <v>0</v>
          </cell>
          <cell r="BA195">
            <v>0</v>
          </cell>
          <cell r="BB195" t="str">
            <v/>
          </cell>
          <cell r="BC195" t="str">
            <v/>
          </cell>
          <cell r="BD195" t="str">
            <v/>
          </cell>
          <cell r="BE195" t="str">
            <v/>
          </cell>
          <cell r="BF195">
            <v>0</v>
          </cell>
          <cell r="BG195">
            <v>0</v>
          </cell>
          <cell r="BH195">
            <v>0</v>
          </cell>
          <cell r="BI195">
            <v>0</v>
          </cell>
          <cell r="BJ195">
            <v>0</v>
          </cell>
          <cell r="BK195">
            <v>0</v>
          </cell>
          <cell r="BL195">
            <v>0</v>
          </cell>
          <cell r="BM195">
            <v>0</v>
          </cell>
          <cell r="BN195">
            <v>0</v>
          </cell>
          <cell r="BO195">
            <v>0</v>
          </cell>
          <cell r="BP195">
            <v>0</v>
          </cell>
          <cell r="BQ195">
            <v>0</v>
          </cell>
          <cell r="BR195">
            <v>0</v>
          </cell>
          <cell r="BS195">
            <v>0</v>
          </cell>
          <cell r="BT195">
            <v>0</v>
          </cell>
          <cell r="BU195">
            <v>0</v>
          </cell>
          <cell r="BV195">
            <v>0</v>
          </cell>
          <cell r="BW195">
            <v>0</v>
          </cell>
          <cell r="BX195">
            <v>0</v>
          </cell>
          <cell r="BY195">
            <v>0</v>
          </cell>
          <cell r="BZ195">
            <v>0</v>
          </cell>
          <cell r="CA195">
            <v>0</v>
          </cell>
          <cell r="CB195">
            <v>0</v>
          </cell>
          <cell r="CC195">
            <v>0</v>
          </cell>
          <cell r="CD195">
            <v>0</v>
          </cell>
          <cell r="CE195">
            <v>0</v>
          </cell>
          <cell r="CF195">
            <v>0</v>
          </cell>
          <cell r="CG195">
            <v>0</v>
          </cell>
          <cell r="CH195">
            <v>0</v>
          </cell>
          <cell r="CI195">
            <v>0</v>
          </cell>
          <cell r="CJ195">
            <v>0</v>
          </cell>
          <cell r="CK195">
            <v>0</v>
          </cell>
          <cell r="CL195">
            <v>0</v>
          </cell>
          <cell r="CM195">
            <v>0</v>
          </cell>
          <cell r="CN195">
            <v>0</v>
          </cell>
          <cell r="CO195">
            <v>0</v>
          </cell>
          <cell r="CP195">
            <v>0</v>
          </cell>
          <cell r="CQ195" t="str">
            <v/>
          </cell>
          <cell r="CR195" t="str">
            <v/>
          </cell>
          <cell r="CS195" t="str">
            <v/>
          </cell>
          <cell r="CT195" t="str">
            <v/>
          </cell>
          <cell r="CU195">
            <v>0</v>
          </cell>
          <cell r="CX195">
            <v>11773.071493446381</v>
          </cell>
          <cell r="CY195">
            <v>2007.6103241393257</v>
          </cell>
          <cell r="CZ195">
            <v>3841.5348877713004</v>
          </cell>
          <cell r="DA195">
            <v>3963.2928893735866</v>
          </cell>
          <cell r="DB195">
            <v>1960.6333921621663</v>
          </cell>
          <cell r="DE195">
            <v>0</v>
          </cell>
          <cell r="DG195">
            <v>1858.2327315399998</v>
          </cell>
          <cell r="DH195">
            <v>0</v>
          </cell>
          <cell r="DI195">
            <v>1858.2327315399998</v>
          </cell>
          <cell r="DJ195">
            <v>591.40477412999996</v>
          </cell>
          <cell r="DK195">
            <v>443.57690142000001</v>
          </cell>
          <cell r="DL195">
            <v>711.97321601999988</v>
          </cell>
          <cell r="DM195">
            <v>111.27783997</v>
          </cell>
          <cell r="DN195">
            <v>7287.9116630170756</v>
          </cell>
          <cell r="DS195">
            <v>457.4</v>
          </cell>
          <cell r="DT195">
            <v>1398.5</v>
          </cell>
          <cell r="DU195">
            <v>1496.3844160049637</v>
          </cell>
          <cell r="DV195">
            <v>3935.6272470121125</v>
          </cell>
          <cell r="DW195">
            <v>1398.5</v>
          </cell>
          <cell r="DX195" t="str">
            <v/>
          </cell>
          <cell r="DY195" t="str">
            <v/>
          </cell>
          <cell r="DZ195" t="str">
            <v/>
          </cell>
          <cell r="EA195" t="str">
            <v/>
          </cell>
          <cell r="EB195">
            <v>0</v>
          </cell>
          <cell r="EC195">
            <v>381.27780788000001</v>
          </cell>
          <cell r="ED195">
            <v>195.56735697000005</v>
          </cell>
          <cell r="EE195">
            <v>22.006682420000001</v>
          </cell>
          <cell r="EF195">
            <v>155.14677308</v>
          </cell>
          <cell r="EG195">
            <v>8.5569954100000007</v>
          </cell>
          <cell r="EH195">
            <v>77.123455160000006</v>
          </cell>
          <cell r="EI195">
            <v>7.1553000000000005E-2</v>
          </cell>
          <cell r="EJ195">
            <v>1.69555777</v>
          </cell>
          <cell r="EK195">
            <v>71.096784159999999</v>
          </cell>
          <cell r="EL195">
            <v>4.2595602299999999</v>
          </cell>
          <cell r="EM195">
            <v>304.15435272000002</v>
          </cell>
          <cell r="EN195">
            <v>195.49580397000003</v>
          </cell>
          <cell r="EO195">
            <v>20.31112465</v>
          </cell>
          <cell r="EP195">
            <v>84.049988920000004</v>
          </cell>
          <cell r="EQ195">
            <v>4.2974351799999999</v>
          </cell>
          <cell r="ER195">
            <v>195.49580397000003</v>
          </cell>
          <cell r="ES195">
            <v>0</v>
          </cell>
          <cell r="ET195">
            <v>0</v>
          </cell>
          <cell r="EU195">
            <v>0</v>
          </cell>
          <cell r="EV195">
            <v>0</v>
          </cell>
          <cell r="EW195">
            <v>0</v>
          </cell>
          <cell r="EX195">
            <v>0</v>
          </cell>
          <cell r="EY195">
            <v>0</v>
          </cell>
          <cell r="EZ195">
            <v>0</v>
          </cell>
          <cell r="FA195">
            <v>0</v>
          </cell>
          <cell r="FB195">
            <v>304.15435272000002</v>
          </cell>
          <cell r="FC195">
            <v>195.49580397000003</v>
          </cell>
          <cell r="FD195">
            <v>20.31112465</v>
          </cell>
          <cell r="FE195">
            <v>84.049988920000004</v>
          </cell>
          <cell r="FF195">
            <v>4.2974351799999999</v>
          </cell>
          <cell r="FG195" t="str">
            <v/>
          </cell>
          <cell r="FH195" t="str">
            <v/>
          </cell>
          <cell r="FI195" t="str">
            <v/>
          </cell>
          <cell r="FJ195" t="str">
            <v/>
          </cell>
          <cell r="FK195">
            <v>0</v>
          </cell>
          <cell r="FN195">
            <v>11773.071493446381</v>
          </cell>
          <cell r="FO195">
            <v>0</v>
          </cell>
          <cell r="FP195">
            <v>291.60899999999998</v>
          </cell>
          <cell r="FQ195">
            <v>0</v>
          </cell>
          <cell r="FR195">
            <v>2020.682</v>
          </cell>
          <cell r="FS195">
            <v>1892.0920000000001</v>
          </cell>
          <cell r="FT195">
            <v>72.739999999999995</v>
          </cell>
          <cell r="FU195">
            <v>55.85</v>
          </cell>
          <cell r="FV195">
            <v>202321</v>
          </cell>
          <cell r="FW195">
            <v>0</v>
          </cell>
          <cell r="FX195">
            <v>202321</v>
          </cell>
          <cell r="FZ195">
            <v>1199.2375608699999</v>
          </cell>
          <cell r="GA195">
            <v>0</v>
          </cell>
          <cell r="GB195">
            <v>36.483000000000004</v>
          </cell>
          <cell r="GC195">
            <v>0</v>
          </cell>
          <cell r="GD195">
            <v>545.12599999999998</v>
          </cell>
          <cell r="GE195">
            <v>545.12599999999998</v>
          </cell>
          <cell r="GF195">
            <v>0</v>
          </cell>
          <cell r="GG195">
            <v>0</v>
          </cell>
          <cell r="GH195">
            <v>13857</v>
          </cell>
          <cell r="GI195">
            <v>0</v>
          </cell>
          <cell r="GJ195">
            <v>13857</v>
          </cell>
          <cell r="GK195">
            <v>8308.9885183167862</v>
          </cell>
          <cell r="GL195">
            <v>0</v>
          </cell>
          <cell r="GM195">
            <v>81.175999999999988</v>
          </cell>
          <cell r="GN195">
            <v>0</v>
          </cell>
          <cell r="GO195">
            <v>1379.5060000000001</v>
          </cell>
          <cell r="GP195">
            <v>0</v>
          </cell>
          <cell r="GQ195">
            <v>0</v>
          </cell>
          <cell r="GR195">
            <v>0</v>
          </cell>
          <cell r="GS195">
            <v>164119</v>
          </cell>
          <cell r="GT195">
            <v>0</v>
          </cell>
          <cell r="GU195">
            <v>164119</v>
          </cell>
          <cell r="GV195">
            <v>0</v>
          </cell>
          <cell r="GW195">
            <v>0</v>
          </cell>
          <cell r="GX195">
            <v>0</v>
          </cell>
          <cell r="GY195">
            <v>0</v>
          </cell>
          <cell r="GZ195">
            <v>0</v>
          </cell>
          <cell r="HA195">
            <v>0</v>
          </cell>
          <cell r="HB195">
            <v>0</v>
          </cell>
          <cell r="HC195">
            <v>0</v>
          </cell>
          <cell r="HD195">
            <v>0</v>
          </cell>
          <cell r="HE195">
            <v>0</v>
          </cell>
          <cell r="HF195">
            <v>0</v>
          </cell>
          <cell r="HG195">
            <v>0</v>
          </cell>
          <cell r="HH195">
            <v>0</v>
          </cell>
          <cell r="HI195">
            <v>0</v>
          </cell>
          <cell r="HJ195">
            <v>0</v>
          </cell>
          <cell r="HK195">
            <v>0</v>
          </cell>
          <cell r="HL195">
            <v>0</v>
          </cell>
          <cell r="HM195">
            <v>0</v>
          </cell>
          <cell r="HN195">
            <v>0</v>
          </cell>
          <cell r="HO195">
            <v>0</v>
          </cell>
          <cell r="HP195">
            <v>0</v>
          </cell>
          <cell r="HQ195">
            <v>0</v>
          </cell>
          <cell r="HR195">
            <v>0</v>
          </cell>
          <cell r="HS195">
            <v>0</v>
          </cell>
          <cell r="HT195">
            <v>0</v>
          </cell>
          <cell r="HU195">
            <v>0</v>
          </cell>
          <cell r="HV195">
            <v>0</v>
          </cell>
          <cell r="HW195">
            <v>0</v>
          </cell>
          <cell r="HX195">
            <v>0</v>
          </cell>
          <cell r="HY195">
            <v>0</v>
          </cell>
          <cell r="HZ195">
            <v>0</v>
          </cell>
          <cell r="IA195">
            <v>0</v>
          </cell>
          <cell r="IB195">
            <v>0</v>
          </cell>
          <cell r="IC195">
            <v>8308.9885183167862</v>
          </cell>
          <cell r="ID195">
            <v>0</v>
          </cell>
          <cell r="IE195">
            <v>81.175999999999988</v>
          </cell>
          <cell r="IF195">
            <v>0</v>
          </cell>
          <cell r="IG195">
            <v>1379.5060000000001</v>
          </cell>
          <cell r="IH195">
            <v>0</v>
          </cell>
          <cell r="II195">
            <v>0</v>
          </cell>
          <cell r="IJ195">
            <v>0</v>
          </cell>
          <cell r="IK195">
            <v>164119</v>
          </cell>
          <cell r="IL195">
            <v>0</v>
          </cell>
          <cell r="IM195">
            <v>164119</v>
          </cell>
          <cell r="IN195">
            <v>0</v>
          </cell>
          <cell r="IO195">
            <v>0</v>
          </cell>
          <cell r="IP195">
            <v>0</v>
          </cell>
          <cell r="IQ195">
            <v>0</v>
          </cell>
          <cell r="IR195">
            <v>0</v>
          </cell>
          <cell r="IS195">
            <v>0</v>
          </cell>
          <cell r="IT195">
            <v>0</v>
          </cell>
          <cell r="IU195">
            <v>0</v>
          </cell>
          <cell r="IV195">
            <v>0</v>
          </cell>
          <cell r="IW195">
            <v>0</v>
          </cell>
          <cell r="IX195">
            <v>0</v>
          </cell>
          <cell r="IY195">
            <v>121.90338826000001</v>
          </cell>
          <cell r="IZ195">
            <v>0</v>
          </cell>
          <cell r="JA195">
            <v>0</v>
          </cell>
          <cell r="JB195">
            <v>0</v>
          </cell>
          <cell r="JC195">
            <v>0</v>
          </cell>
          <cell r="JD195">
            <v>0</v>
          </cell>
          <cell r="JE195">
            <v>0</v>
          </cell>
          <cell r="JF195">
            <v>0</v>
          </cell>
          <cell r="JG195">
            <v>273</v>
          </cell>
          <cell r="JH195">
            <v>0</v>
          </cell>
          <cell r="JI195">
            <v>273</v>
          </cell>
          <cell r="JJ195">
            <v>6.3401916800000002</v>
          </cell>
          <cell r="JK195">
            <v>0</v>
          </cell>
          <cell r="JL195">
            <v>0</v>
          </cell>
          <cell r="JM195">
            <v>0</v>
          </cell>
          <cell r="JN195">
            <v>0</v>
          </cell>
          <cell r="JO195">
            <v>0</v>
          </cell>
          <cell r="JP195">
            <v>0</v>
          </cell>
          <cell r="JQ195">
            <v>0</v>
          </cell>
          <cell r="JR195">
            <v>22</v>
          </cell>
          <cell r="JS195">
            <v>0</v>
          </cell>
          <cell r="JT195">
            <v>22</v>
          </cell>
          <cell r="JU195">
            <v>115.56319658000001</v>
          </cell>
          <cell r="JV195">
            <v>0</v>
          </cell>
          <cell r="JW195">
            <v>0</v>
          </cell>
          <cell r="JX195">
            <v>0</v>
          </cell>
          <cell r="JY195">
            <v>0</v>
          </cell>
          <cell r="JZ195">
            <v>0</v>
          </cell>
          <cell r="KA195">
            <v>0</v>
          </cell>
          <cell r="KB195">
            <v>0</v>
          </cell>
          <cell r="KC195">
            <v>251</v>
          </cell>
          <cell r="KD195">
            <v>0</v>
          </cell>
          <cell r="KE195">
            <v>251</v>
          </cell>
          <cell r="KF195">
            <v>0</v>
          </cell>
          <cell r="KG195">
            <v>0</v>
          </cell>
          <cell r="KH195">
            <v>0</v>
          </cell>
          <cell r="KI195">
            <v>0</v>
          </cell>
          <cell r="KJ195">
            <v>0</v>
          </cell>
          <cell r="KK195">
            <v>0</v>
          </cell>
          <cell r="KL195">
            <v>0</v>
          </cell>
          <cell r="KM195">
            <v>0</v>
          </cell>
          <cell r="KN195">
            <v>0</v>
          </cell>
          <cell r="KO195">
            <v>0</v>
          </cell>
          <cell r="KP195">
            <v>0</v>
          </cell>
          <cell r="KQ195">
            <v>0</v>
          </cell>
          <cell r="KR195">
            <v>0</v>
          </cell>
          <cell r="KS195">
            <v>0</v>
          </cell>
          <cell r="KT195">
            <v>0</v>
          </cell>
          <cell r="KU195">
            <v>0</v>
          </cell>
          <cell r="KV195">
            <v>0</v>
          </cell>
          <cell r="KW195">
            <v>0</v>
          </cell>
          <cell r="KX195">
            <v>0</v>
          </cell>
          <cell r="KY195">
            <v>0</v>
          </cell>
          <cell r="KZ195">
            <v>0</v>
          </cell>
          <cell r="LA195">
            <v>0</v>
          </cell>
          <cell r="LB195">
            <v>115.56319658000001</v>
          </cell>
          <cell r="LC195">
            <v>0</v>
          </cell>
          <cell r="LD195">
            <v>0</v>
          </cell>
          <cell r="LE195">
            <v>0</v>
          </cell>
          <cell r="LF195">
            <v>0</v>
          </cell>
          <cell r="LG195">
            <v>0</v>
          </cell>
          <cell r="LH195">
            <v>0</v>
          </cell>
          <cell r="LI195">
            <v>0</v>
          </cell>
          <cell r="LJ195">
            <v>251</v>
          </cell>
          <cell r="LK195">
            <v>0</v>
          </cell>
          <cell r="LL195">
            <v>251</v>
          </cell>
          <cell r="LQ195">
            <v>0</v>
          </cell>
          <cell r="LR195">
            <v>0</v>
          </cell>
          <cell r="LS195">
            <v>0</v>
          </cell>
          <cell r="LT195">
            <v>0</v>
          </cell>
          <cell r="LU195">
            <v>0</v>
          </cell>
          <cell r="LX195">
            <v>0</v>
          </cell>
          <cell r="LY195">
            <v>0</v>
          </cell>
          <cell r="LZ195">
            <v>0</v>
          </cell>
          <cell r="MA195">
            <v>0</v>
          </cell>
          <cell r="MB195">
            <v>0</v>
          </cell>
          <cell r="MC195">
            <v>0</v>
          </cell>
          <cell r="MD195">
            <v>0</v>
          </cell>
          <cell r="ME195">
            <v>0</v>
          </cell>
          <cell r="MF195">
            <v>0</v>
          </cell>
          <cell r="MG195">
            <v>0</v>
          </cell>
          <cell r="MH195">
            <v>0</v>
          </cell>
          <cell r="MI195">
            <v>0</v>
          </cell>
          <cell r="MJ195">
            <v>0</v>
          </cell>
          <cell r="MK195">
            <v>0</v>
          </cell>
          <cell r="ML195">
            <v>0</v>
          </cell>
          <cell r="MM195">
            <v>0</v>
          </cell>
          <cell r="MN195">
            <v>0</v>
          </cell>
          <cell r="MO195">
            <v>0</v>
          </cell>
          <cell r="MP195">
            <v>0</v>
          </cell>
          <cell r="MQ195">
            <v>0</v>
          </cell>
          <cell r="MR195">
            <v>0</v>
          </cell>
          <cell r="MS195">
            <v>0</v>
          </cell>
          <cell r="MT195">
            <v>0</v>
          </cell>
          <cell r="MU195">
            <v>0</v>
          </cell>
          <cell r="MV195">
            <v>0</v>
          </cell>
          <cell r="MW195">
            <v>0</v>
          </cell>
          <cell r="MX195">
            <v>0</v>
          </cell>
          <cell r="MY195">
            <v>0</v>
          </cell>
          <cell r="MZ195">
            <v>0</v>
          </cell>
          <cell r="NA195">
            <v>0</v>
          </cell>
          <cell r="NB195">
            <v>0</v>
          </cell>
          <cell r="NC195">
            <v>0</v>
          </cell>
          <cell r="ND195">
            <v>0</v>
          </cell>
          <cell r="NE195">
            <v>0</v>
          </cell>
          <cell r="NF195">
            <v>0</v>
          </cell>
          <cell r="NG195">
            <v>0</v>
          </cell>
          <cell r="NH195">
            <v>0</v>
          </cell>
          <cell r="NI195">
            <v>0</v>
          </cell>
          <cell r="NJ195">
            <v>0</v>
          </cell>
          <cell r="NK195">
            <v>0</v>
          </cell>
          <cell r="NL195">
            <v>0</v>
          </cell>
          <cell r="NM195">
            <v>0</v>
          </cell>
          <cell r="NN195">
            <v>0</v>
          </cell>
          <cell r="NO195">
            <v>0</v>
          </cell>
          <cell r="NP195">
            <v>0</v>
          </cell>
          <cell r="NQ195">
            <v>0</v>
          </cell>
          <cell r="NR195">
            <v>0</v>
          </cell>
          <cell r="NS195">
            <v>0</v>
          </cell>
          <cell r="NT195">
            <v>0</v>
          </cell>
          <cell r="NU195">
            <v>0</v>
          </cell>
          <cell r="NV195">
            <v>0</v>
          </cell>
          <cell r="NW195">
            <v>0</v>
          </cell>
          <cell r="NX195">
            <v>0</v>
          </cell>
          <cell r="NY195">
            <v>0</v>
          </cell>
          <cell r="NZ195">
            <v>0</v>
          </cell>
          <cell r="OA195">
            <v>0</v>
          </cell>
          <cell r="OB195">
            <v>0</v>
          </cell>
          <cell r="OC195">
            <v>0</v>
          </cell>
          <cell r="OD195">
            <v>0</v>
          </cell>
          <cell r="OE195">
            <v>0</v>
          </cell>
          <cell r="OF195">
            <v>0</v>
          </cell>
          <cell r="OG195">
            <v>0</v>
          </cell>
          <cell r="OH195">
            <v>0</v>
          </cell>
          <cell r="OI195">
            <v>0</v>
          </cell>
          <cell r="OJ195">
            <v>0</v>
          </cell>
          <cell r="OL195" t="str">
            <v>нд</v>
          </cell>
          <cell r="OM195" t="str">
            <v>нд</v>
          </cell>
          <cell r="ON195" t="str">
            <v>нд</v>
          </cell>
          <cell r="OO195" t="str">
            <v>нд</v>
          </cell>
          <cell r="OP195" t="str">
            <v>нд</v>
          </cell>
          <cell r="OR195" t="str">
            <v>нд</v>
          </cell>
          <cell r="OT195">
            <v>15637.185665075769</v>
          </cell>
        </row>
        <row r="196">
          <cell r="A196" t="str">
            <v>Г</v>
          </cell>
          <cell r="B196" t="str">
            <v>1.2.3.1</v>
          </cell>
          <cell r="C196" t="str">
            <v>Модернизация, техническое перевооружение объектов по производству электрической энергии всего, в том числе:</v>
          </cell>
          <cell r="D196" t="str">
            <v>Г</v>
          </cell>
          <cell r="E196">
            <v>0</v>
          </cell>
          <cell r="H196">
            <v>0</v>
          </cell>
          <cell r="J196">
            <v>2455.9926644699999</v>
          </cell>
          <cell r="K196">
            <v>0</v>
          </cell>
          <cell r="L196">
            <v>2455.9926644699999</v>
          </cell>
          <cell r="M196">
            <v>999.58759440000017</v>
          </cell>
          <cell r="N196">
            <v>0</v>
          </cell>
          <cell r="O196">
            <v>199.96046895000003</v>
          </cell>
          <cell r="P196">
            <v>69.464734550000003</v>
          </cell>
          <cell r="Q196">
            <v>1186.9798665699998</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O196">
            <v>0</v>
          </cell>
          <cell r="AP196">
            <v>0</v>
          </cell>
          <cell r="AQ196">
            <v>0</v>
          </cell>
          <cell r="AR196">
            <v>0</v>
          </cell>
          <cell r="AS196">
            <v>0</v>
          </cell>
          <cell r="AT196">
            <v>0</v>
          </cell>
          <cell r="AU196">
            <v>0</v>
          </cell>
          <cell r="AV196">
            <v>0</v>
          </cell>
          <cell r="AW196">
            <v>0</v>
          </cell>
          <cell r="AX196">
            <v>0</v>
          </cell>
          <cell r="AY196">
            <v>0</v>
          </cell>
          <cell r="AZ196">
            <v>0</v>
          </cell>
          <cell r="BA196">
            <v>0</v>
          </cell>
          <cell r="BB196" t="str">
            <v/>
          </cell>
          <cell r="BC196" t="str">
            <v/>
          </cell>
          <cell r="BD196" t="str">
            <v/>
          </cell>
          <cell r="BE196" t="str">
            <v/>
          </cell>
          <cell r="BF196">
            <v>0</v>
          </cell>
          <cell r="BG196">
            <v>0</v>
          </cell>
          <cell r="BH196">
            <v>0</v>
          </cell>
          <cell r="BI196">
            <v>0</v>
          </cell>
          <cell r="BJ196">
            <v>0</v>
          </cell>
          <cell r="BK196">
            <v>0</v>
          </cell>
          <cell r="BL196">
            <v>0</v>
          </cell>
          <cell r="BM196">
            <v>0</v>
          </cell>
          <cell r="BN196">
            <v>0</v>
          </cell>
          <cell r="BO196">
            <v>0</v>
          </cell>
          <cell r="BP196">
            <v>0</v>
          </cell>
          <cell r="BQ196">
            <v>0</v>
          </cell>
          <cell r="BR196">
            <v>0</v>
          </cell>
          <cell r="BS196">
            <v>0</v>
          </cell>
          <cell r="BT196">
            <v>0</v>
          </cell>
          <cell r="BU196">
            <v>0</v>
          </cell>
          <cell r="BV196">
            <v>0</v>
          </cell>
          <cell r="BW196">
            <v>0</v>
          </cell>
          <cell r="BX196">
            <v>0</v>
          </cell>
          <cell r="BY196">
            <v>0</v>
          </cell>
          <cell r="BZ196">
            <v>0</v>
          </cell>
          <cell r="CA196">
            <v>0</v>
          </cell>
          <cell r="CB196">
            <v>0</v>
          </cell>
          <cell r="CC196">
            <v>0</v>
          </cell>
          <cell r="CD196">
            <v>0</v>
          </cell>
          <cell r="CE196">
            <v>0</v>
          </cell>
          <cell r="CF196">
            <v>0</v>
          </cell>
          <cell r="CG196">
            <v>0</v>
          </cell>
          <cell r="CH196">
            <v>0</v>
          </cell>
          <cell r="CI196">
            <v>0</v>
          </cell>
          <cell r="CJ196">
            <v>0</v>
          </cell>
          <cell r="CK196">
            <v>0</v>
          </cell>
          <cell r="CL196">
            <v>0</v>
          </cell>
          <cell r="CM196">
            <v>0</v>
          </cell>
          <cell r="CN196">
            <v>0</v>
          </cell>
          <cell r="CO196">
            <v>0</v>
          </cell>
          <cell r="CP196">
            <v>0</v>
          </cell>
          <cell r="CQ196" t="str">
            <v/>
          </cell>
          <cell r="CR196" t="str">
            <v/>
          </cell>
          <cell r="CS196" t="str">
            <v/>
          </cell>
          <cell r="CT196" t="str">
            <v/>
          </cell>
          <cell r="CU196">
            <v>0</v>
          </cell>
          <cell r="CX196">
            <v>11773.071493446381</v>
          </cell>
          <cell r="CY196">
            <v>2007.6103241393257</v>
          </cell>
          <cell r="CZ196">
            <v>3841.5348877713004</v>
          </cell>
          <cell r="DA196">
            <v>3963.2928893735866</v>
          </cell>
          <cell r="DB196">
            <v>1960.6333921621663</v>
          </cell>
          <cell r="DE196">
            <v>0</v>
          </cell>
          <cell r="DG196">
            <v>1858.2327315399998</v>
          </cell>
          <cell r="DH196">
            <v>0</v>
          </cell>
          <cell r="DI196">
            <v>1858.2327315399998</v>
          </cell>
          <cell r="DJ196">
            <v>591.40477412999996</v>
          </cell>
          <cell r="DK196">
            <v>443.57690142000001</v>
          </cell>
          <cell r="DL196">
            <v>711.97321601999988</v>
          </cell>
          <cell r="DM196">
            <v>111.27783997</v>
          </cell>
          <cell r="DN196">
            <v>7287.9116630170756</v>
          </cell>
          <cell r="DS196">
            <v>457.4</v>
          </cell>
          <cell r="DT196">
            <v>1398.5</v>
          </cell>
          <cell r="DU196">
            <v>1496.3844160049637</v>
          </cell>
          <cell r="DV196">
            <v>3935.6272470121125</v>
          </cell>
          <cell r="DW196">
            <v>1398.5</v>
          </cell>
          <cell r="DX196" t="str">
            <v/>
          </cell>
          <cell r="DY196" t="str">
            <v/>
          </cell>
          <cell r="DZ196" t="str">
            <v/>
          </cell>
          <cell r="EA196" t="str">
            <v/>
          </cell>
          <cell r="EB196">
            <v>0</v>
          </cell>
          <cell r="EC196">
            <v>381.27780788000001</v>
          </cell>
          <cell r="ED196">
            <v>195.56735697000005</v>
          </cell>
          <cell r="EE196">
            <v>22.006682420000001</v>
          </cell>
          <cell r="EF196">
            <v>155.14677308</v>
          </cell>
          <cell r="EG196">
            <v>8.5569954100000007</v>
          </cell>
          <cell r="EH196">
            <v>77.123455160000006</v>
          </cell>
          <cell r="EI196">
            <v>7.1553000000000005E-2</v>
          </cell>
          <cell r="EJ196">
            <v>1.69555777</v>
          </cell>
          <cell r="EK196">
            <v>71.096784159999999</v>
          </cell>
          <cell r="EL196">
            <v>4.2595602299999999</v>
          </cell>
          <cell r="EM196">
            <v>304.15435272000002</v>
          </cell>
          <cell r="EN196">
            <v>195.49580397000003</v>
          </cell>
          <cell r="EO196">
            <v>20.31112465</v>
          </cell>
          <cell r="EP196">
            <v>84.049988920000004</v>
          </cell>
          <cell r="EQ196">
            <v>4.2974351799999999</v>
          </cell>
          <cell r="ER196">
            <v>195.49580397000003</v>
          </cell>
          <cell r="ES196">
            <v>0</v>
          </cell>
          <cell r="ET196">
            <v>0</v>
          </cell>
          <cell r="EU196">
            <v>0</v>
          </cell>
          <cell r="EV196">
            <v>0</v>
          </cell>
          <cell r="EW196">
            <v>0</v>
          </cell>
          <cell r="EX196">
            <v>0</v>
          </cell>
          <cell r="EY196">
            <v>0</v>
          </cell>
          <cell r="EZ196">
            <v>0</v>
          </cell>
          <cell r="FA196">
            <v>0</v>
          </cell>
          <cell r="FB196">
            <v>304.15435272000002</v>
          </cell>
          <cell r="FC196">
            <v>195.49580397000003</v>
          </cell>
          <cell r="FD196">
            <v>20.31112465</v>
          </cell>
          <cell r="FE196">
            <v>84.049988920000004</v>
          </cell>
          <cell r="FF196">
            <v>4.2974351799999999</v>
          </cell>
          <cell r="FG196" t="str">
            <v/>
          </cell>
          <cell r="FH196" t="str">
            <v/>
          </cell>
          <cell r="FI196" t="str">
            <v/>
          </cell>
          <cell r="FJ196" t="str">
            <v/>
          </cell>
          <cell r="FK196">
            <v>0</v>
          </cell>
          <cell r="FN196">
            <v>11773.071493446381</v>
          </cell>
          <cell r="FO196">
            <v>0</v>
          </cell>
          <cell r="FP196">
            <v>291.60899999999998</v>
          </cell>
          <cell r="FQ196">
            <v>0</v>
          </cell>
          <cell r="FR196">
            <v>2020.682</v>
          </cell>
          <cell r="FS196">
            <v>1892.0920000000001</v>
          </cell>
          <cell r="FT196">
            <v>72.739999999999995</v>
          </cell>
          <cell r="FU196">
            <v>55.85</v>
          </cell>
          <cell r="FV196">
            <v>202321</v>
          </cell>
          <cell r="FW196">
            <v>0</v>
          </cell>
          <cell r="FX196">
            <v>202321</v>
          </cell>
          <cell r="FZ196">
            <v>1199.2375608699999</v>
          </cell>
          <cell r="GA196">
            <v>0</v>
          </cell>
          <cell r="GB196">
            <v>36.483000000000004</v>
          </cell>
          <cell r="GC196">
            <v>0</v>
          </cell>
          <cell r="GD196">
            <v>545.12599999999998</v>
          </cell>
          <cell r="GE196">
            <v>545.12599999999998</v>
          </cell>
          <cell r="GF196">
            <v>0</v>
          </cell>
          <cell r="GG196">
            <v>0</v>
          </cell>
          <cell r="GH196">
            <v>13857</v>
          </cell>
          <cell r="GI196">
            <v>0</v>
          </cell>
          <cell r="GJ196">
            <v>13857</v>
          </cell>
          <cell r="GK196">
            <v>8308.9885183167862</v>
          </cell>
          <cell r="GL196">
            <v>0</v>
          </cell>
          <cell r="GM196">
            <v>81.175999999999988</v>
          </cell>
          <cell r="GN196">
            <v>0</v>
          </cell>
          <cell r="GO196">
            <v>1379.5060000000001</v>
          </cell>
          <cell r="GP196">
            <v>0</v>
          </cell>
          <cell r="GQ196">
            <v>0</v>
          </cell>
          <cell r="GR196">
            <v>0</v>
          </cell>
          <cell r="GS196">
            <v>164119</v>
          </cell>
          <cell r="GT196">
            <v>0</v>
          </cell>
          <cell r="GU196">
            <v>164119</v>
          </cell>
          <cell r="GV196">
            <v>0</v>
          </cell>
          <cell r="GW196">
            <v>0</v>
          </cell>
          <cell r="GX196">
            <v>0</v>
          </cell>
          <cell r="GY196">
            <v>0</v>
          </cell>
          <cell r="GZ196">
            <v>0</v>
          </cell>
          <cell r="HA196">
            <v>0</v>
          </cell>
          <cell r="HB196">
            <v>0</v>
          </cell>
          <cell r="HC196">
            <v>0</v>
          </cell>
          <cell r="HD196">
            <v>0</v>
          </cell>
          <cell r="HE196">
            <v>0</v>
          </cell>
          <cell r="HF196">
            <v>0</v>
          </cell>
          <cell r="HG196">
            <v>0</v>
          </cell>
          <cell r="HH196">
            <v>0</v>
          </cell>
          <cell r="HI196">
            <v>0</v>
          </cell>
          <cell r="HJ196">
            <v>0</v>
          </cell>
          <cell r="HK196">
            <v>0</v>
          </cell>
          <cell r="HL196">
            <v>0</v>
          </cell>
          <cell r="HM196">
            <v>0</v>
          </cell>
          <cell r="HN196">
            <v>0</v>
          </cell>
          <cell r="HO196">
            <v>0</v>
          </cell>
          <cell r="HP196">
            <v>0</v>
          </cell>
          <cell r="HQ196">
            <v>0</v>
          </cell>
          <cell r="HR196">
            <v>0</v>
          </cell>
          <cell r="HS196">
            <v>0</v>
          </cell>
          <cell r="HT196">
            <v>0</v>
          </cell>
          <cell r="HU196">
            <v>0</v>
          </cell>
          <cell r="HV196">
            <v>0</v>
          </cell>
          <cell r="HW196">
            <v>0</v>
          </cell>
          <cell r="HX196">
            <v>0</v>
          </cell>
          <cell r="HY196">
            <v>0</v>
          </cell>
          <cell r="HZ196">
            <v>0</v>
          </cell>
          <cell r="IA196">
            <v>0</v>
          </cell>
          <cell r="IB196">
            <v>0</v>
          </cell>
          <cell r="IC196">
            <v>8308.9885183167862</v>
          </cell>
          <cell r="ID196">
            <v>0</v>
          </cell>
          <cell r="IE196">
            <v>81.175999999999988</v>
          </cell>
          <cell r="IF196">
            <v>0</v>
          </cell>
          <cell r="IG196">
            <v>1379.5060000000001</v>
          </cell>
          <cell r="IH196">
            <v>0</v>
          </cell>
          <cell r="II196">
            <v>0</v>
          </cell>
          <cell r="IJ196">
            <v>0</v>
          </cell>
          <cell r="IK196">
            <v>164119</v>
          </cell>
          <cell r="IL196">
            <v>0</v>
          </cell>
          <cell r="IM196">
            <v>164119</v>
          </cell>
          <cell r="IN196">
            <v>0</v>
          </cell>
          <cell r="IO196">
            <v>0</v>
          </cell>
          <cell r="IP196">
            <v>0</v>
          </cell>
          <cell r="IQ196">
            <v>0</v>
          </cell>
          <cell r="IR196">
            <v>0</v>
          </cell>
          <cell r="IS196">
            <v>0</v>
          </cell>
          <cell r="IT196">
            <v>0</v>
          </cell>
          <cell r="IU196">
            <v>0</v>
          </cell>
          <cell r="IV196">
            <v>0</v>
          </cell>
          <cell r="IW196">
            <v>0</v>
          </cell>
          <cell r="IX196">
            <v>0</v>
          </cell>
          <cell r="IY196">
            <v>121.90338826000001</v>
          </cell>
          <cell r="IZ196">
            <v>0</v>
          </cell>
          <cell r="JA196">
            <v>0</v>
          </cell>
          <cell r="JB196">
            <v>0</v>
          </cell>
          <cell r="JC196">
            <v>0</v>
          </cell>
          <cell r="JD196">
            <v>0</v>
          </cell>
          <cell r="JE196">
            <v>0</v>
          </cell>
          <cell r="JF196">
            <v>0</v>
          </cell>
          <cell r="JG196">
            <v>273</v>
          </cell>
          <cell r="JH196">
            <v>0</v>
          </cell>
          <cell r="JI196">
            <v>273</v>
          </cell>
          <cell r="JJ196">
            <v>6.3401916800000002</v>
          </cell>
          <cell r="JK196">
            <v>0</v>
          </cell>
          <cell r="JL196">
            <v>0</v>
          </cell>
          <cell r="JM196">
            <v>0</v>
          </cell>
          <cell r="JN196">
            <v>0</v>
          </cell>
          <cell r="JO196">
            <v>0</v>
          </cell>
          <cell r="JP196">
            <v>0</v>
          </cell>
          <cell r="JQ196">
            <v>0</v>
          </cell>
          <cell r="JR196">
            <v>22</v>
          </cell>
          <cell r="JS196">
            <v>0</v>
          </cell>
          <cell r="JT196">
            <v>22</v>
          </cell>
          <cell r="JU196">
            <v>115.56319658000001</v>
          </cell>
          <cell r="JV196">
            <v>0</v>
          </cell>
          <cell r="JW196">
            <v>0</v>
          </cell>
          <cell r="JX196">
            <v>0</v>
          </cell>
          <cell r="JY196">
            <v>0</v>
          </cell>
          <cell r="JZ196">
            <v>0</v>
          </cell>
          <cell r="KA196">
            <v>0</v>
          </cell>
          <cell r="KB196">
            <v>0</v>
          </cell>
          <cell r="KC196">
            <v>251</v>
          </cell>
          <cell r="KD196">
            <v>0</v>
          </cell>
          <cell r="KE196">
            <v>251</v>
          </cell>
          <cell r="KF196">
            <v>0</v>
          </cell>
          <cell r="KG196">
            <v>0</v>
          </cell>
          <cell r="KH196">
            <v>0</v>
          </cell>
          <cell r="KI196">
            <v>0</v>
          </cell>
          <cell r="KJ196">
            <v>0</v>
          </cell>
          <cell r="KK196">
            <v>0</v>
          </cell>
          <cell r="KL196">
            <v>0</v>
          </cell>
          <cell r="KM196">
            <v>0</v>
          </cell>
          <cell r="KN196">
            <v>0</v>
          </cell>
          <cell r="KO196">
            <v>0</v>
          </cell>
          <cell r="KP196">
            <v>0</v>
          </cell>
          <cell r="KQ196">
            <v>0</v>
          </cell>
          <cell r="KR196">
            <v>0</v>
          </cell>
          <cell r="KS196">
            <v>0</v>
          </cell>
          <cell r="KT196">
            <v>0</v>
          </cell>
          <cell r="KU196">
            <v>0</v>
          </cell>
          <cell r="KV196">
            <v>0</v>
          </cell>
          <cell r="KW196">
            <v>0</v>
          </cell>
          <cell r="KX196">
            <v>0</v>
          </cell>
          <cell r="KY196">
            <v>0</v>
          </cell>
          <cell r="KZ196">
            <v>0</v>
          </cell>
          <cell r="LA196">
            <v>0</v>
          </cell>
          <cell r="LB196">
            <v>115.56319658000001</v>
          </cell>
          <cell r="LC196">
            <v>0</v>
          </cell>
          <cell r="LD196">
            <v>0</v>
          </cell>
          <cell r="LE196">
            <v>0</v>
          </cell>
          <cell r="LF196">
            <v>0</v>
          </cell>
          <cell r="LG196">
            <v>0</v>
          </cell>
          <cell r="LH196">
            <v>0</v>
          </cell>
          <cell r="LI196">
            <v>0</v>
          </cell>
          <cell r="LJ196">
            <v>251</v>
          </cell>
          <cell r="LK196">
            <v>0</v>
          </cell>
          <cell r="LL196">
            <v>251</v>
          </cell>
          <cell r="LQ196">
            <v>0</v>
          </cell>
          <cell r="LR196">
            <v>0</v>
          </cell>
          <cell r="LS196">
            <v>0</v>
          </cell>
          <cell r="LT196">
            <v>0</v>
          </cell>
          <cell r="LU196">
            <v>0</v>
          </cell>
          <cell r="LX196">
            <v>0</v>
          </cell>
          <cell r="LY196">
            <v>0</v>
          </cell>
          <cell r="LZ196">
            <v>0</v>
          </cell>
          <cell r="MA196">
            <v>0</v>
          </cell>
          <cell r="MB196">
            <v>0</v>
          </cell>
          <cell r="MC196">
            <v>0</v>
          </cell>
          <cell r="MD196">
            <v>0</v>
          </cell>
          <cell r="ME196">
            <v>0</v>
          </cell>
          <cell r="MF196">
            <v>0</v>
          </cell>
          <cell r="MG196">
            <v>0</v>
          </cell>
          <cell r="MH196">
            <v>0</v>
          </cell>
          <cell r="MI196">
            <v>0</v>
          </cell>
          <cell r="MJ196">
            <v>0</v>
          </cell>
          <cell r="MK196">
            <v>0</v>
          </cell>
          <cell r="ML196">
            <v>0</v>
          </cell>
          <cell r="MM196">
            <v>0</v>
          </cell>
          <cell r="MN196">
            <v>0</v>
          </cell>
          <cell r="MO196">
            <v>0</v>
          </cell>
          <cell r="MP196">
            <v>0</v>
          </cell>
          <cell r="MQ196">
            <v>0</v>
          </cell>
          <cell r="MR196">
            <v>0</v>
          </cell>
          <cell r="MS196">
            <v>0</v>
          </cell>
          <cell r="MT196">
            <v>0</v>
          </cell>
          <cell r="MU196">
            <v>0</v>
          </cell>
          <cell r="MV196">
            <v>0</v>
          </cell>
          <cell r="MW196">
            <v>0</v>
          </cell>
          <cell r="MX196">
            <v>0</v>
          </cell>
          <cell r="MY196">
            <v>0</v>
          </cell>
          <cell r="MZ196">
            <v>0</v>
          </cell>
          <cell r="NA196">
            <v>0</v>
          </cell>
          <cell r="NB196">
            <v>0</v>
          </cell>
          <cell r="NC196">
            <v>0</v>
          </cell>
          <cell r="ND196">
            <v>0</v>
          </cell>
          <cell r="NE196">
            <v>0</v>
          </cell>
          <cell r="NF196">
            <v>0</v>
          </cell>
          <cell r="NG196">
            <v>0</v>
          </cell>
          <cell r="NH196">
            <v>0</v>
          </cell>
          <cell r="NI196">
            <v>0</v>
          </cell>
          <cell r="NJ196">
            <v>0</v>
          </cell>
          <cell r="NK196">
            <v>0</v>
          </cell>
          <cell r="NL196">
            <v>0</v>
          </cell>
          <cell r="NM196">
            <v>0</v>
          </cell>
          <cell r="NN196">
            <v>0</v>
          </cell>
          <cell r="NO196">
            <v>0</v>
          </cell>
          <cell r="NP196">
            <v>0</v>
          </cell>
          <cell r="NQ196">
            <v>0</v>
          </cell>
          <cell r="NR196">
            <v>0</v>
          </cell>
          <cell r="NS196">
            <v>0</v>
          </cell>
          <cell r="NT196">
            <v>0</v>
          </cell>
          <cell r="NU196">
            <v>0</v>
          </cell>
          <cell r="NV196">
            <v>0</v>
          </cell>
          <cell r="NW196">
            <v>0</v>
          </cell>
          <cell r="NX196">
            <v>0</v>
          </cell>
          <cell r="NY196">
            <v>0</v>
          </cell>
          <cell r="NZ196">
            <v>0</v>
          </cell>
          <cell r="OA196">
            <v>0</v>
          </cell>
          <cell r="OB196">
            <v>0</v>
          </cell>
          <cell r="OC196">
            <v>0</v>
          </cell>
          <cell r="OD196">
            <v>0</v>
          </cell>
          <cell r="OE196">
            <v>0</v>
          </cell>
          <cell r="OF196">
            <v>0</v>
          </cell>
          <cell r="OG196">
            <v>0</v>
          </cell>
          <cell r="OH196">
            <v>0</v>
          </cell>
          <cell r="OI196">
            <v>0</v>
          </cell>
          <cell r="OJ196">
            <v>0</v>
          </cell>
          <cell r="OL196" t="str">
            <v>нд</v>
          </cell>
          <cell r="OM196" t="str">
            <v>нд</v>
          </cell>
          <cell r="ON196" t="str">
            <v>нд</v>
          </cell>
          <cell r="OO196" t="str">
            <v>нд</v>
          </cell>
          <cell r="OP196" t="str">
            <v>нд</v>
          </cell>
          <cell r="OR196" t="str">
            <v>нд</v>
          </cell>
          <cell r="OT196">
            <v>15637.185665075769</v>
          </cell>
        </row>
        <row r="197">
          <cell r="A197" t="str">
            <v>Г</v>
          </cell>
          <cell r="B197" t="str">
            <v>1.2.3.2</v>
          </cell>
          <cell r="C197" t="str">
            <v>Модернизация, техническое перевооружение котельных всего, в том числе:</v>
          </cell>
          <cell r="D197" t="str">
            <v>Г</v>
          </cell>
          <cell r="E197">
            <v>0</v>
          </cell>
          <cell r="H197">
            <v>0</v>
          </cell>
          <cell r="J197">
            <v>2455.9926644699999</v>
          </cell>
          <cell r="K197">
            <v>0</v>
          </cell>
          <cell r="L197">
            <v>2455.9926644699999</v>
          </cell>
          <cell r="M197">
            <v>999.58759440000017</v>
          </cell>
          <cell r="N197">
            <v>0</v>
          </cell>
          <cell r="O197">
            <v>199.96046895000003</v>
          </cell>
          <cell r="P197">
            <v>69.464734550000003</v>
          </cell>
          <cell r="Q197">
            <v>1186.9798665699998</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O197">
            <v>0</v>
          </cell>
          <cell r="AP197">
            <v>0</v>
          </cell>
          <cell r="AQ197">
            <v>0</v>
          </cell>
          <cell r="AR197">
            <v>0</v>
          </cell>
          <cell r="AS197">
            <v>0</v>
          </cell>
          <cell r="AT197">
            <v>0</v>
          </cell>
          <cell r="AU197">
            <v>0</v>
          </cell>
          <cell r="AV197">
            <v>0</v>
          </cell>
          <cell r="AW197">
            <v>0</v>
          </cell>
          <cell r="AX197">
            <v>0</v>
          </cell>
          <cell r="AY197">
            <v>0</v>
          </cell>
          <cell r="AZ197">
            <v>0</v>
          </cell>
          <cell r="BA197">
            <v>0</v>
          </cell>
          <cell r="BB197" t="str">
            <v/>
          </cell>
          <cell r="BC197" t="str">
            <v/>
          </cell>
          <cell r="BD197" t="str">
            <v/>
          </cell>
          <cell r="BE197" t="str">
            <v/>
          </cell>
          <cell r="BF197">
            <v>0</v>
          </cell>
          <cell r="BG197">
            <v>0</v>
          </cell>
          <cell r="BH197">
            <v>0</v>
          </cell>
          <cell r="BI197">
            <v>0</v>
          </cell>
          <cell r="BJ197">
            <v>0</v>
          </cell>
          <cell r="BK197">
            <v>0</v>
          </cell>
          <cell r="BL197">
            <v>0</v>
          </cell>
          <cell r="BM197">
            <v>0</v>
          </cell>
          <cell r="BN197">
            <v>0</v>
          </cell>
          <cell r="BO197">
            <v>0</v>
          </cell>
          <cell r="BP197">
            <v>0</v>
          </cell>
          <cell r="BQ197">
            <v>0</v>
          </cell>
          <cell r="BR197">
            <v>0</v>
          </cell>
          <cell r="BS197">
            <v>0</v>
          </cell>
          <cell r="BT197">
            <v>0</v>
          </cell>
          <cell r="BU197">
            <v>0</v>
          </cell>
          <cell r="BV197">
            <v>0</v>
          </cell>
          <cell r="BW197">
            <v>0</v>
          </cell>
          <cell r="BX197">
            <v>0</v>
          </cell>
          <cell r="BY197">
            <v>0</v>
          </cell>
          <cell r="BZ197">
            <v>0</v>
          </cell>
          <cell r="CA197">
            <v>0</v>
          </cell>
          <cell r="CB197">
            <v>0</v>
          </cell>
          <cell r="CC197">
            <v>0</v>
          </cell>
          <cell r="CD197">
            <v>0</v>
          </cell>
          <cell r="CE197">
            <v>0</v>
          </cell>
          <cell r="CF197">
            <v>0</v>
          </cell>
          <cell r="CG197">
            <v>0</v>
          </cell>
          <cell r="CH197">
            <v>0</v>
          </cell>
          <cell r="CI197">
            <v>0</v>
          </cell>
          <cell r="CJ197">
            <v>0</v>
          </cell>
          <cell r="CK197">
            <v>0</v>
          </cell>
          <cell r="CL197">
            <v>0</v>
          </cell>
          <cell r="CM197">
            <v>0</v>
          </cell>
          <cell r="CN197">
            <v>0</v>
          </cell>
          <cell r="CO197">
            <v>0</v>
          </cell>
          <cell r="CP197">
            <v>0</v>
          </cell>
          <cell r="CQ197" t="str">
            <v/>
          </cell>
          <cell r="CR197" t="str">
            <v/>
          </cell>
          <cell r="CS197" t="str">
            <v/>
          </cell>
          <cell r="CT197" t="str">
            <v/>
          </cell>
          <cell r="CU197">
            <v>0</v>
          </cell>
          <cell r="CX197">
            <v>11773.071493446381</v>
          </cell>
          <cell r="CY197">
            <v>2007.6103241393257</v>
          </cell>
          <cell r="CZ197">
            <v>3841.5348877713004</v>
          </cell>
          <cell r="DA197">
            <v>3963.2928893735866</v>
          </cell>
          <cell r="DB197">
            <v>1960.6333921621663</v>
          </cell>
          <cell r="DE197">
            <v>0</v>
          </cell>
          <cell r="DG197">
            <v>1858.2327315399998</v>
          </cell>
          <cell r="DH197">
            <v>0</v>
          </cell>
          <cell r="DI197">
            <v>1858.2327315399998</v>
          </cell>
          <cell r="DJ197">
            <v>591.40477412999996</v>
          </cell>
          <cell r="DK197">
            <v>443.57690142000001</v>
          </cell>
          <cell r="DL197">
            <v>711.97321601999988</v>
          </cell>
          <cell r="DM197">
            <v>111.27783997</v>
          </cell>
          <cell r="DN197">
            <v>7287.9116630170756</v>
          </cell>
          <cell r="DS197">
            <v>457.4</v>
          </cell>
          <cell r="DT197">
            <v>1398.5</v>
          </cell>
          <cell r="DU197">
            <v>1496.3844160049637</v>
          </cell>
          <cell r="DV197">
            <v>3935.6272470121125</v>
          </cell>
          <cell r="DW197">
            <v>1398.5</v>
          </cell>
          <cell r="DX197" t="str">
            <v/>
          </cell>
          <cell r="DY197" t="str">
            <v/>
          </cell>
          <cell r="DZ197" t="str">
            <v/>
          </cell>
          <cell r="EA197" t="str">
            <v/>
          </cell>
          <cell r="EB197">
            <v>0</v>
          </cell>
          <cell r="EC197">
            <v>381.27780788000001</v>
          </cell>
          <cell r="ED197">
            <v>195.56735697000005</v>
          </cell>
          <cell r="EE197">
            <v>22.006682420000001</v>
          </cell>
          <cell r="EF197">
            <v>155.14677308</v>
          </cell>
          <cell r="EG197">
            <v>8.5569954100000007</v>
          </cell>
          <cell r="EH197">
            <v>77.123455160000006</v>
          </cell>
          <cell r="EI197">
            <v>7.1553000000000005E-2</v>
          </cell>
          <cell r="EJ197">
            <v>1.69555777</v>
          </cell>
          <cell r="EK197">
            <v>71.096784159999999</v>
          </cell>
          <cell r="EL197">
            <v>4.2595602299999999</v>
          </cell>
          <cell r="EM197">
            <v>304.15435272000002</v>
          </cell>
          <cell r="EN197">
            <v>195.49580397000003</v>
          </cell>
          <cell r="EO197">
            <v>20.31112465</v>
          </cell>
          <cell r="EP197">
            <v>84.049988920000004</v>
          </cell>
          <cell r="EQ197">
            <v>4.2974351799999999</v>
          </cell>
          <cell r="ER197">
            <v>195.49580397000003</v>
          </cell>
          <cell r="ES197">
            <v>0</v>
          </cell>
          <cell r="ET197">
            <v>0</v>
          </cell>
          <cell r="EU197">
            <v>0</v>
          </cell>
          <cell r="EV197">
            <v>0</v>
          </cell>
          <cell r="EW197">
            <v>0</v>
          </cell>
          <cell r="EX197">
            <v>0</v>
          </cell>
          <cell r="EY197">
            <v>0</v>
          </cell>
          <cell r="EZ197">
            <v>0</v>
          </cell>
          <cell r="FA197">
            <v>0</v>
          </cell>
          <cell r="FB197">
            <v>304.15435272000002</v>
          </cell>
          <cell r="FC197">
            <v>195.49580397000003</v>
          </cell>
          <cell r="FD197">
            <v>20.31112465</v>
          </cell>
          <cell r="FE197">
            <v>84.049988920000004</v>
          </cell>
          <cell r="FF197">
            <v>4.2974351799999999</v>
          </cell>
          <cell r="FG197" t="str">
            <v/>
          </cell>
          <cell r="FH197" t="str">
            <v/>
          </cell>
          <cell r="FI197" t="str">
            <v/>
          </cell>
          <cell r="FJ197" t="str">
            <v/>
          </cell>
          <cell r="FK197">
            <v>0</v>
          </cell>
          <cell r="FN197">
            <v>11773.071493446381</v>
          </cell>
          <cell r="FO197">
            <v>0</v>
          </cell>
          <cell r="FP197">
            <v>291.60899999999998</v>
          </cell>
          <cell r="FQ197">
            <v>0</v>
          </cell>
          <cell r="FR197">
            <v>2020.682</v>
          </cell>
          <cell r="FS197">
            <v>1892.0920000000001</v>
          </cell>
          <cell r="FT197">
            <v>72.739999999999995</v>
          </cell>
          <cell r="FU197">
            <v>55.85</v>
          </cell>
          <cell r="FV197">
            <v>202321</v>
          </cell>
          <cell r="FW197">
            <v>0</v>
          </cell>
          <cell r="FX197">
            <v>202321</v>
          </cell>
          <cell r="FZ197">
            <v>1199.2375608699999</v>
          </cell>
          <cell r="GA197">
            <v>0</v>
          </cell>
          <cell r="GB197">
            <v>36.483000000000004</v>
          </cell>
          <cell r="GC197">
            <v>0</v>
          </cell>
          <cell r="GD197">
            <v>545.12599999999998</v>
          </cell>
          <cell r="GE197">
            <v>545.12599999999998</v>
          </cell>
          <cell r="GF197">
            <v>0</v>
          </cell>
          <cell r="GG197">
            <v>0</v>
          </cell>
          <cell r="GH197">
            <v>13857</v>
          </cell>
          <cell r="GI197">
            <v>0</v>
          </cell>
          <cell r="GJ197">
            <v>13857</v>
          </cell>
          <cell r="GK197">
            <v>8308.9885183167862</v>
          </cell>
          <cell r="GL197">
            <v>0</v>
          </cell>
          <cell r="GM197">
            <v>81.175999999999988</v>
          </cell>
          <cell r="GN197">
            <v>0</v>
          </cell>
          <cell r="GO197">
            <v>1379.5060000000001</v>
          </cell>
          <cell r="GP197">
            <v>0</v>
          </cell>
          <cell r="GQ197">
            <v>0</v>
          </cell>
          <cell r="GR197">
            <v>0</v>
          </cell>
          <cell r="GS197">
            <v>164119</v>
          </cell>
          <cell r="GT197">
            <v>0</v>
          </cell>
          <cell r="GU197">
            <v>164119</v>
          </cell>
          <cell r="GV197">
            <v>0</v>
          </cell>
          <cell r="GW197">
            <v>0</v>
          </cell>
          <cell r="GX197">
            <v>0</v>
          </cell>
          <cell r="GY197">
            <v>0</v>
          </cell>
          <cell r="GZ197">
            <v>0</v>
          </cell>
          <cell r="HA197">
            <v>0</v>
          </cell>
          <cell r="HB197">
            <v>0</v>
          </cell>
          <cell r="HC197">
            <v>0</v>
          </cell>
          <cell r="HD197">
            <v>0</v>
          </cell>
          <cell r="HE197">
            <v>0</v>
          </cell>
          <cell r="HF197">
            <v>0</v>
          </cell>
          <cell r="HG197">
            <v>0</v>
          </cell>
          <cell r="HH197">
            <v>0</v>
          </cell>
          <cell r="HI197">
            <v>0</v>
          </cell>
          <cell r="HJ197">
            <v>0</v>
          </cell>
          <cell r="HK197">
            <v>0</v>
          </cell>
          <cell r="HL197">
            <v>0</v>
          </cell>
          <cell r="HM197">
            <v>0</v>
          </cell>
          <cell r="HN197">
            <v>0</v>
          </cell>
          <cell r="HO197">
            <v>0</v>
          </cell>
          <cell r="HP197">
            <v>0</v>
          </cell>
          <cell r="HQ197">
            <v>0</v>
          </cell>
          <cell r="HR197">
            <v>0</v>
          </cell>
          <cell r="HS197">
            <v>0</v>
          </cell>
          <cell r="HT197">
            <v>0</v>
          </cell>
          <cell r="HU197">
            <v>0</v>
          </cell>
          <cell r="HV197">
            <v>0</v>
          </cell>
          <cell r="HW197">
            <v>0</v>
          </cell>
          <cell r="HX197">
            <v>0</v>
          </cell>
          <cell r="HY197">
            <v>0</v>
          </cell>
          <cell r="HZ197">
            <v>0</v>
          </cell>
          <cell r="IA197">
            <v>0</v>
          </cell>
          <cell r="IB197">
            <v>0</v>
          </cell>
          <cell r="IC197">
            <v>8308.9885183167862</v>
          </cell>
          <cell r="ID197">
            <v>0</v>
          </cell>
          <cell r="IE197">
            <v>81.175999999999988</v>
          </cell>
          <cell r="IF197">
            <v>0</v>
          </cell>
          <cell r="IG197">
            <v>1379.5060000000001</v>
          </cell>
          <cell r="IH197">
            <v>0</v>
          </cell>
          <cell r="II197">
            <v>0</v>
          </cell>
          <cell r="IJ197">
            <v>0</v>
          </cell>
          <cell r="IK197">
            <v>164119</v>
          </cell>
          <cell r="IL197">
            <v>0</v>
          </cell>
          <cell r="IM197">
            <v>164119</v>
          </cell>
          <cell r="IN197">
            <v>0</v>
          </cell>
          <cell r="IO197">
            <v>0</v>
          </cell>
          <cell r="IP197">
            <v>0</v>
          </cell>
          <cell r="IQ197">
            <v>0</v>
          </cell>
          <cell r="IR197">
            <v>0</v>
          </cell>
          <cell r="IS197">
            <v>0</v>
          </cell>
          <cell r="IT197">
            <v>0</v>
          </cell>
          <cell r="IU197">
            <v>0</v>
          </cell>
          <cell r="IV197">
            <v>0</v>
          </cell>
          <cell r="IW197">
            <v>0</v>
          </cell>
          <cell r="IX197">
            <v>0</v>
          </cell>
          <cell r="IY197">
            <v>121.90338826000001</v>
          </cell>
          <cell r="IZ197">
            <v>0</v>
          </cell>
          <cell r="JA197">
            <v>0</v>
          </cell>
          <cell r="JB197">
            <v>0</v>
          </cell>
          <cell r="JC197">
            <v>0</v>
          </cell>
          <cell r="JD197">
            <v>0</v>
          </cell>
          <cell r="JE197">
            <v>0</v>
          </cell>
          <cell r="JF197">
            <v>0</v>
          </cell>
          <cell r="JG197">
            <v>273</v>
          </cell>
          <cell r="JH197">
            <v>0</v>
          </cell>
          <cell r="JI197">
            <v>273</v>
          </cell>
          <cell r="JJ197">
            <v>6.3401916800000002</v>
          </cell>
          <cell r="JK197">
            <v>0</v>
          </cell>
          <cell r="JL197">
            <v>0</v>
          </cell>
          <cell r="JM197">
            <v>0</v>
          </cell>
          <cell r="JN197">
            <v>0</v>
          </cell>
          <cell r="JO197">
            <v>0</v>
          </cell>
          <cell r="JP197">
            <v>0</v>
          </cell>
          <cell r="JQ197">
            <v>0</v>
          </cell>
          <cell r="JR197">
            <v>22</v>
          </cell>
          <cell r="JS197">
            <v>0</v>
          </cell>
          <cell r="JT197">
            <v>22</v>
          </cell>
          <cell r="JU197">
            <v>115.56319658000001</v>
          </cell>
          <cell r="JV197">
            <v>0</v>
          </cell>
          <cell r="JW197">
            <v>0</v>
          </cell>
          <cell r="JX197">
            <v>0</v>
          </cell>
          <cell r="JY197">
            <v>0</v>
          </cell>
          <cell r="JZ197">
            <v>0</v>
          </cell>
          <cell r="KA197">
            <v>0</v>
          </cell>
          <cell r="KB197">
            <v>0</v>
          </cell>
          <cell r="KC197">
            <v>251</v>
          </cell>
          <cell r="KD197">
            <v>0</v>
          </cell>
          <cell r="KE197">
            <v>251</v>
          </cell>
          <cell r="KF197">
            <v>0</v>
          </cell>
          <cell r="KG197">
            <v>0</v>
          </cell>
          <cell r="KH197">
            <v>0</v>
          </cell>
          <cell r="KI197">
            <v>0</v>
          </cell>
          <cell r="KJ197">
            <v>0</v>
          </cell>
          <cell r="KK197">
            <v>0</v>
          </cell>
          <cell r="KL197">
            <v>0</v>
          </cell>
          <cell r="KM197">
            <v>0</v>
          </cell>
          <cell r="KN197">
            <v>0</v>
          </cell>
          <cell r="KO197">
            <v>0</v>
          </cell>
          <cell r="KP197">
            <v>0</v>
          </cell>
          <cell r="KQ197">
            <v>0</v>
          </cell>
          <cell r="KR197">
            <v>0</v>
          </cell>
          <cell r="KS197">
            <v>0</v>
          </cell>
          <cell r="KT197">
            <v>0</v>
          </cell>
          <cell r="KU197">
            <v>0</v>
          </cell>
          <cell r="KV197">
            <v>0</v>
          </cell>
          <cell r="KW197">
            <v>0</v>
          </cell>
          <cell r="KX197">
            <v>0</v>
          </cell>
          <cell r="KY197">
            <v>0</v>
          </cell>
          <cell r="KZ197">
            <v>0</v>
          </cell>
          <cell r="LA197">
            <v>0</v>
          </cell>
          <cell r="LB197">
            <v>115.56319658000001</v>
          </cell>
          <cell r="LC197">
            <v>0</v>
          </cell>
          <cell r="LD197">
            <v>0</v>
          </cell>
          <cell r="LE197">
            <v>0</v>
          </cell>
          <cell r="LF197">
            <v>0</v>
          </cell>
          <cell r="LG197">
            <v>0</v>
          </cell>
          <cell r="LH197">
            <v>0</v>
          </cell>
          <cell r="LI197">
            <v>0</v>
          </cell>
          <cell r="LJ197">
            <v>251</v>
          </cell>
          <cell r="LK197">
            <v>0</v>
          </cell>
          <cell r="LL197">
            <v>251</v>
          </cell>
          <cell r="LQ197">
            <v>0</v>
          </cell>
          <cell r="LR197">
            <v>0</v>
          </cell>
          <cell r="LS197">
            <v>0</v>
          </cell>
          <cell r="LT197">
            <v>0</v>
          </cell>
          <cell r="LU197">
            <v>0</v>
          </cell>
          <cell r="LX197">
            <v>0</v>
          </cell>
          <cell r="LY197">
            <v>0</v>
          </cell>
          <cell r="LZ197">
            <v>0</v>
          </cell>
          <cell r="MA197">
            <v>0</v>
          </cell>
          <cell r="MB197">
            <v>0</v>
          </cell>
          <cell r="MC197">
            <v>0</v>
          </cell>
          <cell r="MD197">
            <v>0</v>
          </cell>
          <cell r="ME197">
            <v>0</v>
          </cell>
          <cell r="MF197">
            <v>0</v>
          </cell>
          <cell r="MG197">
            <v>0</v>
          </cell>
          <cell r="MH197">
            <v>0</v>
          </cell>
          <cell r="MI197">
            <v>0</v>
          </cell>
          <cell r="MJ197">
            <v>0</v>
          </cell>
          <cell r="MK197">
            <v>0</v>
          </cell>
          <cell r="ML197">
            <v>0</v>
          </cell>
          <cell r="MM197">
            <v>0</v>
          </cell>
          <cell r="MN197">
            <v>0</v>
          </cell>
          <cell r="MO197">
            <v>0</v>
          </cell>
          <cell r="MP197">
            <v>0</v>
          </cell>
          <cell r="MQ197">
            <v>0</v>
          </cell>
          <cell r="MR197">
            <v>0</v>
          </cell>
          <cell r="MS197">
            <v>0</v>
          </cell>
          <cell r="MT197">
            <v>0</v>
          </cell>
          <cell r="MU197">
            <v>0</v>
          </cell>
          <cell r="MV197">
            <v>0</v>
          </cell>
          <cell r="MW197">
            <v>0</v>
          </cell>
          <cell r="MX197">
            <v>0</v>
          </cell>
          <cell r="MY197">
            <v>0</v>
          </cell>
          <cell r="MZ197">
            <v>0</v>
          </cell>
          <cell r="NA197">
            <v>0</v>
          </cell>
          <cell r="NB197">
            <v>0</v>
          </cell>
          <cell r="NC197">
            <v>0</v>
          </cell>
          <cell r="ND197">
            <v>0</v>
          </cell>
          <cell r="NE197">
            <v>0</v>
          </cell>
          <cell r="NF197">
            <v>0</v>
          </cell>
          <cell r="NG197">
            <v>0</v>
          </cell>
          <cell r="NH197">
            <v>0</v>
          </cell>
          <cell r="NI197">
            <v>0</v>
          </cell>
          <cell r="NJ197">
            <v>0</v>
          </cell>
          <cell r="NK197">
            <v>0</v>
          </cell>
          <cell r="NL197">
            <v>0</v>
          </cell>
          <cell r="NM197">
            <v>0</v>
          </cell>
          <cell r="NN197">
            <v>0</v>
          </cell>
          <cell r="NO197">
            <v>0</v>
          </cell>
          <cell r="NP197">
            <v>0</v>
          </cell>
          <cell r="NQ197">
            <v>0</v>
          </cell>
          <cell r="NR197">
            <v>0</v>
          </cell>
          <cell r="NS197">
            <v>0</v>
          </cell>
          <cell r="NT197">
            <v>0</v>
          </cell>
          <cell r="NU197">
            <v>0</v>
          </cell>
          <cell r="NV197">
            <v>0</v>
          </cell>
          <cell r="NW197">
            <v>0</v>
          </cell>
          <cell r="NX197">
            <v>0</v>
          </cell>
          <cell r="NY197">
            <v>0</v>
          </cell>
          <cell r="NZ197">
            <v>0</v>
          </cell>
          <cell r="OA197">
            <v>0</v>
          </cell>
          <cell r="OB197">
            <v>0</v>
          </cell>
          <cell r="OC197">
            <v>0</v>
          </cell>
          <cell r="OD197">
            <v>0</v>
          </cell>
          <cell r="OE197">
            <v>0</v>
          </cell>
          <cell r="OF197">
            <v>0</v>
          </cell>
          <cell r="OG197">
            <v>0</v>
          </cell>
          <cell r="OH197">
            <v>0</v>
          </cell>
          <cell r="OI197">
            <v>0</v>
          </cell>
          <cell r="OJ197">
            <v>0</v>
          </cell>
          <cell r="OL197" t="str">
            <v>нд</v>
          </cell>
          <cell r="OM197" t="str">
            <v>нд</v>
          </cell>
          <cell r="ON197" t="str">
            <v>нд</v>
          </cell>
          <cell r="OO197" t="str">
            <v>нд</v>
          </cell>
          <cell r="OP197" t="str">
            <v>нд</v>
          </cell>
          <cell r="OR197" t="str">
            <v>нд</v>
          </cell>
          <cell r="OT197">
            <v>15637.185665075769</v>
          </cell>
        </row>
        <row r="198">
          <cell r="A198" t="str">
            <v>Г</v>
          </cell>
          <cell r="B198" t="str">
            <v>1.2.3.3</v>
          </cell>
          <cell r="C198" t="str">
            <v>Модернизация, техническое перевооружение тепловых сетей всего, в том числе:</v>
          </cell>
          <cell r="D198" t="str">
            <v>Г</v>
          </cell>
          <cell r="E198">
            <v>0</v>
          </cell>
          <cell r="H198">
            <v>0</v>
          </cell>
          <cell r="J198">
            <v>2455.9926644699999</v>
          </cell>
          <cell r="K198">
            <v>0</v>
          </cell>
          <cell r="L198">
            <v>2455.9926644699999</v>
          </cell>
          <cell r="M198">
            <v>999.58759440000017</v>
          </cell>
          <cell r="N198">
            <v>0</v>
          </cell>
          <cell r="O198">
            <v>199.96046895000003</v>
          </cell>
          <cell r="P198">
            <v>69.464734550000003</v>
          </cell>
          <cell r="Q198">
            <v>1186.9798665699998</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O198">
            <v>0</v>
          </cell>
          <cell r="AP198">
            <v>0</v>
          </cell>
          <cell r="AQ198">
            <v>0</v>
          </cell>
          <cell r="AR198">
            <v>0</v>
          </cell>
          <cell r="AS198">
            <v>0</v>
          </cell>
          <cell r="AT198">
            <v>0</v>
          </cell>
          <cell r="AU198">
            <v>0</v>
          </cell>
          <cell r="AV198">
            <v>0</v>
          </cell>
          <cell r="AW198">
            <v>0</v>
          </cell>
          <cell r="AX198">
            <v>0</v>
          </cell>
          <cell r="AY198">
            <v>0</v>
          </cell>
          <cell r="AZ198">
            <v>0</v>
          </cell>
          <cell r="BA198">
            <v>0</v>
          </cell>
          <cell r="BB198" t="str">
            <v/>
          </cell>
          <cell r="BC198" t="str">
            <v/>
          </cell>
          <cell r="BD198" t="str">
            <v/>
          </cell>
          <cell r="BE198" t="str">
            <v/>
          </cell>
          <cell r="BF198">
            <v>0</v>
          </cell>
          <cell r="BG198">
            <v>0</v>
          </cell>
          <cell r="BH198">
            <v>0</v>
          </cell>
          <cell r="BI198">
            <v>0</v>
          </cell>
          <cell r="BJ198">
            <v>0</v>
          </cell>
          <cell r="BK198">
            <v>0</v>
          </cell>
          <cell r="BL198">
            <v>0</v>
          </cell>
          <cell r="BM198">
            <v>0</v>
          </cell>
          <cell r="BN198">
            <v>0</v>
          </cell>
          <cell r="BO198">
            <v>0</v>
          </cell>
          <cell r="BP198">
            <v>0</v>
          </cell>
          <cell r="BQ198">
            <v>0</v>
          </cell>
          <cell r="BR198">
            <v>0</v>
          </cell>
          <cell r="BS198">
            <v>0</v>
          </cell>
          <cell r="BT198">
            <v>0</v>
          </cell>
          <cell r="BU198">
            <v>0</v>
          </cell>
          <cell r="BV198">
            <v>0</v>
          </cell>
          <cell r="BW198">
            <v>0</v>
          </cell>
          <cell r="BX198">
            <v>0</v>
          </cell>
          <cell r="BY198">
            <v>0</v>
          </cell>
          <cell r="BZ198">
            <v>0</v>
          </cell>
          <cell r="CA198">
            <v>0</v>
          </cell>
          <cell r="CB198">
            <v>0</v>
          </cell>
          <cell r="CC198">
            <v>0</v>
          </cell>
          <cell r="CD198">
            <v>0</v>
          </cell>
          <cell r="CE198">
            <v>0</v>
          </cell>
          <cell r="CF198">
            <v>0</v>
          </cell>
          <cell r="CG198">
            <v>0</v>
          </cell>
          <cell r="CH198">
            <v>0</v>
          </cell>
          <cell r="CI198">
            <v>0</v>
          </cell>
          <cell r="CJ198">
            <v>0</v>
          </cell>
          <cell r="CK198">
            <v>0</v>
          </cell>
          <cell r="CL198">
            <v>0</v>
          </cell>
          <cell r="CM198">
            <v>0</v>
          </cell>
          <cell r="CN198">
            <v>0</v>
          </cell>
          <cell r="CO198">
            <v>0</v>
          </cell>
          <cell r="CP198">
            <v>0</v>
          </cell>
          <cell r="CQ198" t="str">
            <v/>
          </cell>
          <cell r="CR198" t="str">
            <v/>
          </cell>
          <cell r="CS198" t="str">
            <v/>
          </cell>
          <cell r="CT198" t="str">
            <v/>
          </cell>
          <cell r="CU198">
            <v>0</v>
          </cell>
          <cell r="CX198">
            <v>11773.071493446381</v>
          </cell>
          <cell r="CY198">
            <v>2007.6103241393257</v>
          </cell>
          <cell r="CZ198">
            <v>3841.5348877713004</v>
          </cell>
          <cell r="DA198">
            <v>3963.2928893735866</v>
          </cell>
          <cell r="DB198">
            <v>1960.6333921621663</v>
          </cell>
          <cell r="DE198">
            <v>0</v>
          </cell>
          <cell r="DG198">
            <v>1858.2327315399998</v>
          </cell>
          <cell r="DH198">
            <v>0</v>
          </cell>
          <cell r="DI198">
            <v>1858.2327315399998</v>
          </cell>
          <cell r="DJ198">
            <v>591.40477412999996</v>
          </cell>
          <cell r="DK198">
            <v>443.57690142000001</v>
          </cell>
          <cell r="DL198">
            <v>711.97321601999988</v>
          </cell>
          <cell r="DM198">
            <v>111.27783997</v>
          </cell>
          <cell r="DN198">
            <v>7287.9116630170756</v>
          </cell>
          <cell r="DS198">
            <v>457.4</v>
          </cell>
          <cell r="DT198">
            <v>1398.5</v>
          </cell>
          <cell r="DU198">
            <v>1496.3844160049637</v>
          </cell>
          <cell r="DV198">
            <v>3935.6272470121125</v>
          </cell>
          <cell r="DW198">
            <v>1398.5</v>
          </cell>
          <cell r="DX198" t="str">
            <v/>
          </cell>
          <cell r="DY198" t="str">
            <v/>
          </cell>
          <cell r="DZ198" t="str">
            <v/>
          </cell>
          <cell r="EA198" t="str">
            <v/>
          </cell>
          <cell r="EB198">
            <v>0</v>
          </cell>
          <cell r="EC198">
            <v>381.27780788000001</v>
          </cell>
          <cell r="ED198">
            <v>195.56735697000005</v>
          </cell>
          <cell r="EE198">
            <v>22.006682420000001</v>
          </cell>
          <cell r="EF198">
            <v>155.14677308</v>
          </cell>
          <cell r="EG198">
            <v>8.5569954100000007</v>
          </cell>
          <cell r="EH198">
            <v>77.123455160000006</v>
          </cell>
          <cell r="EI198">
            <v>7.1553000000000005E-2</v>
          </cell>
          <cell r="EJ198">
            <v>1.69555777</v>
          </cell>
          <cell r="EK198">
            <v>71.096784159999999</v>
          </cell>
          <cell r="EL198">
            <v>4.2595602299999999</v>
          </cell>
          <cell r="EM198">
            <v>304.15435272000002</v>
          </cell>
          <cell r="EN198">
            <v>195.49580397000003</v>
          </cell>
          <cell r="EO198">
            <v>20.31112465</v>
          </cell>
          <cell r="EP198">
            <v>84.049988920000004</v>
          </cell>
          <cell r="EQ198">
            <v>4.2974351799999999</v>
          </cell>
          <cell r="ER198">
            <v>195.49580397000003</v>
          </cell>
          <cell r="ES198">
            <v>0</v>
          </cell>
          <cell r="ET198">
            <v>0</v>
          </cell>
          <cell r="EU198">
            <v>0</v>
          </cell>
          <cell r="EV198">
            <v>0</v>
          </cell>
          <cell r="EW198">
            <v>0</v>
          </cell>
          <cell r="EX198">
            <v>0</v>
          </cell>
          <cell r="EY198">
            <v>0</v>
          </cell>
          <cell r="EZ198">
            <v>0</v>
          </cell>
          <cell r="FA198">
            <v>0</v>
          </cell>
          <cell r="FB198">
            <v>304.15435272000002</v>
          </cell>
          <cell r="FC198">
            <v>195.49580397000003</v>
          </cell>
          <cell r="FD198">
            <v>20.31112465</v>
          </cell>
          <cell r="FE198">
            <v>84.049988920000004</v>
          </cell>
          <cell r="FF198">
            <v>4.2974351799999999</v>
          </cell>
          <cell r="FG198" t="str">
            <v/>
          </cell>
          <cell r="FH198" t="str">
            <v/>
          </cell>
          <cell r="FI198" t="str">
            <v/>
          </cell>
          <cell r="FJ198" t="str">
            <v/>
          </cell>
          <cell r="FK198">
            <v>0</v>
          </cell>
          <cell r="FN198">
            <v>11773.071493446381</v>
          </cell>
          <cell r="FO198">
            <v>0</v>
          </cell>
          <cell r="FP198">
            <v>291.60899999999998</v>
          </cell>
          <cell r="FQ198">
            <v>0</v>
          </cell>
          <cell r="FR198">
            <v>2020.682</v>
          </cell>
          <cell r="FS198">
            <v>1892.0920000000001</v>
          </cell>
          <cell r="FT198">
            <v>72.739999999999995</v>
          </cell>
          <cell r="FU198">
            <v>55.85</v>
          </cell>
          <cell r="FV198">
            <v>202321</v>
          </cell>
          <cell r="FW198">
            <v>0</v>
          </cell>
          <cell r="FX198">
            <v>202321</v>
          </cell>
          <cell r="FZ198">
            <v>1199.2375608699999</v>
          </cell>
          <cell r="GA198">
            <v>0</v>
          </cell>
          <cell r="GB198">
            <v>36.483000000000004</v>
          </cell>
          <cell r="GC198">
            <v>0</v>
          </cell>
          <cell r="GD198">
            <v>545.12599999999998</v>
          </cell>
          <cell r="GE198">
            <v>545.12599999999998</v>
          </cell>
          <cell r="GF198">
            <v>0</v>
          </cell>
          <cell r="GG198">
            <v>0</v>
          </cell>
          <cell r="GH198">
            <v>13857</v>
          </cell>
          <cell r="GI198">
            <v>0</v>
          </cell>
          <cell r="GJ198">
            <v>13857</v>
          </cell>
          <cell r="GK198">
            <v>8308.9885183167862</v>
          </cell>
          <cell r="GL198">
            <v>0</v>
          </cell>
          <cell r="GM198">
            <v>81.175999999999988</v>
          </cell>
          <cell r="GN198">
            <v>0</v>
          </cell>
          <cell r="GO198">
            <v>1379.5060000000001</v>
          </cell>
          <cell r="GP198">
            <v>0</v>
          </cell>
          <cell r="GQ198">
            <v>0</v>
          </cell>
          <cell r="GR198">
            <v>0</v>
          </cell>
          <cell r="GS198">
            <v>164119</v>
          </cell>
          <cell r="GT198">
            <v>0</v>
          </cell>
          <cell r="GU198">
            <v>164119</v>
          </cell>
          <cell r="GV198">
            <v>0</v>
          </cell>
          <cell r="GW198">
            <v>0</v>
          </cell>
          <cell r="GX198">
            <v>0</v>
          </cell>
          <cell r="GY198">
            <v>0</v>
          </cell>
          <cell r="GZ198">
            <v>0</v>
          </cell>
          <cell r="HA198">
            <v>0</v>
          </cell>
          <cell r="HB198">
            <v>0</v>
          </cell>
          <cell r="HC198">
            <v>0</v>
          </cell>
          <cell r="HD198">
            <v>0</v>
          </cell>
          <cell r="HE198">
            <v>0</v>
          </cell>
          <cell r="HF198">
            <v>0</v>
          </cell>
          <cell r="HG198">
            <v>0</v>
          </cell>
          <cell r="HH198">
            <v>0</v>
          </cell>
          <cell r="HI198">
            <v>0</v>
          </cell>
          <cell r="HJ198">
            <v>0</v>
          </cell>
          <cell r="HK198">
            <v>0</v>
          </cell>
          <cell r="HL198">
            <v>0</v>
          </cell>
          <cell r="HM198">
            <v>0</v>
          </cell>
          <cell r="HN198">
            <v>0</v>
          </cell>
          <cell r="HO198">
            <v>0</v>
          </cell>
          <cell r="HP198">
            <v>0</v>
          </cell>
          <cell r="HQ198">
            <v>0</v>
          </cell>
          <cell r="HR198">
            <v>0</v>
          </cell>
          <cell r="HS198">
            <v>0</v>
          </cell>
          <cell r="HT198">
            <v>0</v>
          </cell>
          <cell r="HU198">
            <v>0</v>
          </cell>
          <cell r="HV198">
            <v>0</v>
          </cell>
          <cell r="HW198">
            <v>0</v>
          </cell>
          <cell r="HX198">
            <v>0</v>
          </cell>
          <cell r="HY198">
            <v>0</v>
          </cell>
          <cell r="HZ198">
            <v>0</v>
          </cell>
          <cell r="IA198">
            <v>0</v>
          </cell>
          <cell r="IB198">
            <v>0</v>
          </cell>
          <cell r="IC198">
            <v>8308.9885183167862</v>
          </cell>
          <cell r="ID198">
            <v>0</v>
          </cell>
          <cell r="IE198">
            <v>81.175999999999988</v>
          </cell>
          <cell r="IF198">
            <v>0</v>
          </cell>
          <cell r="IG198">
            <v>1379.5060000000001</v>
          </cell>
          <cell r="IH198">
            <v>0</v>
          </cell>
          <cell r="II198">
            <v>0</v>
          </cell>
          <cell r="IJ198">
            <v>0</v>
          </cell>
          <cell r="IK198">
            <v>164119</v>
          </cell>
          <cell r="IL198">
            <v>0</v>
          </cell>
          <cell r="IM198">
            <v>164119</v>
          </cell>
          <cell r="IN198">
            <v>0</v>
          </cell>
          <cell r="IO198">
            <v>0</v>
          </cell>
          <cell r="IP198">
            <v>0</v>
          </cell>
          <cell r="IQ198">
            <v>0</v>
          </cell>
          <cell r="IR198">
            <v>0</v>
          </cell>
          <cell r="IS198">
            <v>0</v>
          </cell>
          <cell r="IT198">
            <v>0</v>
          </cell>
          <cell r="IU198">
            <v>0</v>
          </cell>
          <cell r="IV198">
            <v>0</v>
          </cell>
          <cell r="IW198">
            <v>0</v>
          </cell>
          <cell r="IX198">
            <v>0</v>
          </cell>
          <cell r="IY198">
            <v>121.90338826000001</v>
          </cell>
          <cell r="IZ198">
            <v>0</v>
          </cell>
          <cell r="JA198">
            <v>0</v>
          </cell>
          <cell r="JB198">
            <v>0</v>
          </cell>
          <cell r="JC198">
            <v>0</v>
          </cell>
          <cell r="JD198">
            <v>0</v>
          </cell>
          <cell r="JE198">
            <v>0</v>
          </cell>
          <cell r="JF198">
            <v>0</v>
          </cell>
          <cell r="JG198">
            <v>273</v>
          </cell>
          <cell r="JH198">
            <v>0</v>
          </cell>
          <cell r="JI198">
            <v>273</v>
          </cell>
          <cell r="JJ198">
            <v>6.3401916800000002</v>
          </cell>
          <cell r="JK198">
            <v>0</v>
          </cell>
          <cell r="JL198">
            <v>0</v>
          </cell>
          <cell r="JM198">
            <v>0</v>
          </cell>
          <cell r="JN198">
            <v>0</v>
          </cell>
          <cell r="JO198">
            <v>0</v>
          </cell>
          <cell r="JP198">
            <v>0</v>
          </cell>
          <cell r="JQ198">
            <v>0</v>
          </cell>
          <cell r="JR198">
            <v>22</v>
          </cell>
          <cell r="JS198">
            <v>0</v>
          </cell>
          <cell r="JT198">
            <v>22</v>
          </cell>
          <cell r="JU198">
            <v>115.56319658000001</v>
          </cell>
          <cell r="JV198">
            <v>0</v>
          </cell>
          <cell r="JW198">
            <v>0</v>
          </cell>
          <cell r="JX198">
            <v>0</v>
          </cell>
          <cell r="JY198">
            <v>0</v>
          </cell>
          <cell r="JZ198">
            <v>0</v>
          </cell>
          <cell r="KA198">
            <v>0</v>
          </cell>
          <cell r="KB198">
            <v>0</v>
          </cell>
          <cell r="KC198">
            <v>251</v>
          </cell>
          <cell r="KD198">
            <v>0</v>
          </cell>
          <cell r="KE198">
            <v>251</v>
          </cell>
          <cell r="KF198">
            <v>0</v>
          </cell>
          <cell r="KG198">
            <v>0</v>
          </cell>
          <cell r="KH198">
            <v>0</v>
          </cell>
          <cell r="KI198">
            <v>0</v>
          </cell>
          <cell r="KJ198">
            <v>0</v>
          </cell>
          <cell r="KK198">
            <v>0</v>
          </cell>
          <cell r="KL198">
            <v>0</v>
          </cell>
          <cell r="KM198">
            <v>0</v>
          </cell>
          <cell r="KN198">
            <v>0</v>
          </cell>
          <cell r="KO198">
            <v>0</v>
          </cell>
          <cell r="KP198">
            <v>0</v>
          </cell>
          <cell r="KQ198">
            <v>0</v>
          </cell>
          <cell r="KR198">
            <v>0</v>
          </cell>
          <cell r="KS198">
            <v>0</v>
          </cell>
          <cell r="KT198">
            <v>0</v>
          </cell>
          <cell r="KU198">
            <v>0</v>
          </cell>
          <cell r="KV198">
            <v>0</v>
          </cell>
          <cell r="KW198">
            <v>0</v>
          </cell>
          <cell r="KX198">
            <v>0</v>
          </cell>
          <cell r="KY198">
            <v>0</v>
          </cell>
          <cell r="KZ198">
            <v>0</v>
          </cell>
          <cell r="LA198">
            <v>0</v>
          </cell>
          <cell r="LB198">
            <v>115.56319658000001</v>
          </cell>
          <cell r="LC198">
            <v>0</v>
          </cell>
          <cell r="LD198">
            <v>0</v>
          </cell>
          <cell r="LE198">
            <v>0</v>
          </cell>
          <cell r="LF198">
            <v>0</v>
          </cell>
          <cell r="LG198">
            <v>0</v>
          </cell>
          <cell r="LH198">
            <v>0</v>
          </cell>
          <cell r="LI198">
            <v>0</v>
          </cell>
          <cell r="LJ198">
            <v>251</v>
          </cell>
          <cell r="LK198">
            <v>0</v>
          </cell>
          <cell r="LL198">
            <v>251</v>
          </cell>
          <cell r="LQ198">
            <v>0</v>
          </cell>
          <cell r="LR198">
            <v>0</v>
          </cell>
          <cell r="LS198">
            <v>0</v>
          </cell>
          <cell r="LT198">
            <v>0</v>
          </cell>
          <cell r="LU198">
            <v>0</v>
          </cell>
          <cell r="LX198">
            <v>0</v>
          </cell>
          <cell r="LY198">
            <v>0</v>
          </cell>
          <cell r="LZ198">
            <v>0</v>
          </cell>
          <cell r="MA198">
            <v>0</v>
          </cell>
          <cell r="MB198">
            <v>0</v>
          </cell>
          <cell r="MC198">
            <v>0</v>
          </cell>
          <cell r="MD198">
            <v>0</v>
          </cell>
          <cell r="ME198">
            <v>0</v>
          </cell>
          <cell r="MF198">
            <v>0</v>
          </cell>
          <cell r="MG198">
            <v>0</v>
          </cell>
          <cell r="MH198">
            <v>0</v>
          </cell>
          <cell r="MI198">
            <v>0</v>
          </cell>
          <cell r="MJ198">
            <v>0</v>
          </cell>
          <cell r="MK198">
            <v>0</v>
          </cell>
          <cell r="ML198">
            <v>0</v>
          </cell>
          <cell r="MM198">
            <v>0</v>
          </cell>
          <cell r="MN198">
            <v>0</v>
          </cell>
          <cell r="MO198">
            <v>0</v>
          </cell>
          <cell r="MP198">
            <v>0</v>
          </cell>
          <cell r="MQ198">
            <v>0</v>
          </cell>
          <cell r="MR198">
            <v>0</v>
          </cell>
          <cell r="MS198">
            <v>0</v>
          </cell>
          <cell r="MT198">
            <v>0</v>
          </cell>
          <cell r="MU198">
            <v>0</v>
          </cell>
          <cell r="MV198">
            <v>0</v>
          </cell>
          <cell r="MW198">
            <v>0</v>
          </cell>
          <cell r="MX198">
            <v>0</v>
          </cell>
          <cell r="MY198">
            <v>0</v>
          </cell>
          <cell r="MZ198">
            <v>0</v>
          </cell>
          <cell r="NA198">
            <v>0</v>
          </cell>
          <cell r="NB198">
            <v>0</v>
          </cell>
          <cell r="NC198">
            <v>0</v>
          </cell>
          <cell r="ND198">
            <v>0</v>
          </cell>
          <cell r="NE198">
            <v>0</v>
          </cell>
          <cell r="NF198">
            <v>0</v>
          </cell>
          <cell r="NG198">
            <v>0</v>
          </cell>
          <cell r="NH198">
            <v>0</v>
          </cell>
          <cell r="NI198">
            <v>0</v>
          </cell>
          <cell r="NJ198">
            <v>0</v>
          </cell>
          <cell r="NK198">
            <v>0</v>
          </cell>
          <cell r="NL198">
            <v>0</v>
          </cell>
          <cell r="NM198">
            <v>0</v>
          </cell>
          <cell r="NN198">
            <v>0</v>
          </cell>
          <cell r="NO198">
            <v>0</v>
          </cell>
          <cell r="NP198">
            <v>0</v>
          </cell>
          <cell r="NQ198">
            <v>0</v>
          </cell>
          <cell r="NR198">
            <v>0</v>
          </cell>
          <cell r="NS198">
            <v>0</v>
          </cell>
          <cell r="NT198">
            <v>0</v>
          </cell>
          <cell r="NU198">
            <v>0</v>
          </cell>
          <cell r="NV198">
            <v>0</v>
          </cell>
          <cell r="NW198">
            <v>0</v>
          </cell>
          <cell r="NX198">
            <v>0</v>
          </cell>
          <cell r="NY198">
            <v>0</v>
          </cell>
          <cell r="NZ198">
            <v>0</v>
          </cell>
          <cell r="OA198">
            <v>0</v>
          </cell>
          <cell r="OB198">
            <v>0</v>
          </cell>
          <cell r="OC198">
            <v>0</v>
          </cell>
          <cell r="OD198">
            <v>0</v>
          </cell>
          <cell r="OE198">
            <v>0</v>
          </cell>
          <cell r="OF198">
            <v>0</v>
          </cell>
          <cell r="OG198">
            <v>0</v>
          </cell>
          <cell r="OH198">
            <v>0</v>
          </cell>
          <cell r="OI198">
            <v>0</v>
          </cell>
          <cell r="OJ198">
            <v>0</v>
          </cell>
          <cell r="OL198" t="str">
            <v>нд</v>
          </cell>
          <cell r="OM198" t="str">
            <v>нд</v>
          </cell>
          <cell r="ON198" t="str">
            <v>нд</v>
          </cell>
          <cell r="OO198" t="str">
            <v>нд</v>
          </cell>
          <cell r="OP198" t="str">
            <v>нд</v>
          </cell>
          <cell r="OR198" t="str">
            <v>нд</v>
          </cell>
          <cell r="OT198">
            <v>15637.185665075769</v>
          </cell>
        </row>
        <row r="199">
          <cell r="A199" t="str">
            <v>Г</v>
          </cell>
          <cell r="B199" t="str">
            <v>1.2.3.4</v>
          </cell>
          <cell r="C199" t="str">
            <v>Модернизация, техническое перевооружение прочих объектов основных средств всего, в том числе:</v>
          </cell>
          <cell r="D199" t="str">
            <v>Г</v>
          </cell>
          <cell r="E199">
            <v>0</v>
          </cell>
          <cell r="H199">
            <v>0</v>
          </cell>
          <cell r="J199">
            <v>2455.9926644699999</v>
          </cell>
          <cell r="K199">
            <v>0</v>
          </cell>
          <cell r="L199">
            <v>2455.9926644699999</v>
          </cell>
          <cell r="M199">
            <v>999.58759440000017</v>
          </cell>
          <cell r="N199">
            <v>0</v>
          </cell>
          <cell r="O199">
            <v>199.96046895000003</v>
          </cell>
          <cell r="P199">
            <v>69.464734550000003</v>
          </cell>
          <cell r="Q199">
            <v>1186.9798665699998</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O199">
            <v>0</v>
          </cell>
          <cell r="AP199">
            <v>0</v>
          </cell>
          <cell r="AQ199">
            <v>0</v>
          </cell>
          <cell r="AR199">
            <v>0</v>
          </cell>
          <cell r="AS199">
            <v>0</v>
          </cell>
          <cell r="AT199">
            <v>0</v>
          </cell>
          <cell r="AU199">
            <v>0</v>
          </cell>
          <cell r="AV199">
            <v>0</v>
          </cell>
          <cell r="AW199">
            <v>0</v>
          </cell>
          <cell r="AX199">
            <v>0</v>
          </cell>
          <cell r="AY199">
            <v>0</v>
          </cell>
          <cell r="AZ199">
            <v>0</v>
          </cell>
          <cell r="BA199">
            <v>0</v>
          </cell>
          <cell r="BB199" t="str">
            <v/>
          </cell>
          <cell r="BC199" t="str">
            <v/>
          </cell>
          <cell r="BD199" t="str">
            <v/>
          </cell>
          <cell r="BE199" t="str">
            <v/>
          </cell>
          <cell r="BF199">
            <v>0</v>
          </cell>
          <cell r="BG199">
            <v>0</v>
          </cell>
          <cell r="BH199">
            <v>0</v>
          </cell>
          <cell r="BI199">
            <v>0</v>
          </cell>
          <cell r="BJ199">
            <v>0</v>
          </cell>
          <cell r="BK199">
            <v>0</v>
          </cell>
          <cell r="BL199">
            <v>0</v>
          </cell>
          <cell r="BM199">
            <v>0</v>
          </cell>
          <cell r="BN199">
            <v>0</v>
          </cell>
          <cell r="BO199">
            <v>0</v>
          </cell>
          <cell r="BP199">
            <v>0</v>
          </cell>
          <cell r="BQ199">
            <v>0</v>
          </cell>
          <cell r="BR199">
            <v>0</v>
          </cell>
          <cell r="BS199">
            <v>0</v>
          </cell>
          <cell r="BT199">
            <v>0</v>
          </cell>
          <cell r="BU199">
            <v>0</v>
          </cell>
          <cell r="BV199">
            <v>0</v>
          </cell>
          <cell r="BW199">
            <v>0</v>
          </cell>
          <cell r="BX199">
            <v>0</v>
          </cell>
          <cell r="BY199">
            <v>0</v>
          </cell>
          <cell r="BZ199">
            <v>0</v>
          </cell>
          <cell r="CA199">
            <v>0</v>
          </cell>
          <cell r="CB199">
            <v>0</v>
          </cell>
          <cell r="CC199">
            <v>0</v>
          </cell>
          <cell r="CD199">
            <v>0</v>
          </cell>
          <cell r="CE199">
            <v>0</v>
          </cell>
          <cell r="CF199">
            <v>0</v>
          </cell>
          <cell r="CG199">
            <v>0</v>
          </cell>
          <cell r="CH199">
            <v>0</v>
          </cell>
          <cell r="CI199">
            <v>0</v>
          </cell>
          <cell r="CJ199">
            <v>0</v>
          </cell>
          <cell r="CK199">
            <v>0</v>
          </cell>
          <cell r="CL199">
            <v>0</v>
          </cell>
          <cell r="CM199">
            <v>0</v>
          </cell>
          <cell r="CN199">
            <v>0</v>
          </cell>
          <cell r="CO199">
            <v>0</v>
          </cell>
          <cell r="CP199">
            <v>0</v>
          </cell>
          <cell r="CQ199" t="str">
            <v/>
          </cell>
          <cell r="CR199" t="str">
            <v/>
          </cell>
          <cell r="CS199" t="str">
            <v/>
          </cell>
          <cell r="CT199" t="str">
            <v/>
          </cell>
          <cell r="CU199">
            <v>0</v>
          </cell>
          <cell r="CX199">
            <v>11773.071493446381</v>
          </cell>
          <cell r="CY199">
            <v>2007.6103241393257</v>
          </cell>
          <cell r="CZ199">
            <v>3841.5348877713004</v>
          </cell>
          <cell r="DA199">
            <v>3963.2928893735866</v>
          </cell>
          <cell r="DB199">
            <v>1960.6333921621663</v>
          </cell>
          <cell r="DE199">
            <v>0</v>
          </cell>
          <cell r="DG199">
            <v>1858.2327315399998</v>
          </cell>
          <cell r="DH199">
            <v>0</v>
          </cell>
          <cell r="DI199">
            <v>1858.2327315399998</v>
          </cell>
          <cell r="DJ199">
            <v>591.40477412999996</v>
          </cell>
          <cell r="DK199">
            <v>443.57690142000001</v>
          </cell>
          <cell r="DL199">
            <v>711.97321601999988</v>
          </cell>
          <cell r="DM199">
            <v>111.27783997</v>
          </cell>
          <cell r="DN199">
            <v>7287.9116630170756</v>
          </cell>
          <cell r="DS199">
            <v>457.4</v>
          </cell>
          <cell r="DT199">
            <v>1398.5</v>
          </cell>
          <cell r="DU199">
            <v>1496.3844160049637</v>
          </cell>
          <cell r="DV199">
            <v>3935.6272470121125</v>
          </cell>
          <cell r="DW199">
            <v>1398.5</v>
          </cell>
          <cell r="DX199" t="str">
            <v/>
          </cell>
          <cell r="DY199" t="str">
            <v/>
          </cell>
          <cell r="DZ199" t="str">
            <v/>
          </cell>
          <cell r="EA199" t="str">
            <v/>
          </cell>
          <cell r="EB199">
            <v>0</v>
          </cell>
          <cell r="EC199">
            <v>381.27780788000001</v>
          </cell>
          <cell r="ED199">
            <v>195.56735697000005</v>
          </cell>
          <cell r="EE199">
            <v>22.006682420000001</v>
          </cell>
          <cell r="EF199">
            <v>155.14677308</v>
          </cell>
          <cell r="EG199">
            <v>8.5569954100000007</v>
          </cell>
          <cell r="EH199">
            <v>77.123455160000006</v>
          </cell>
          <cell r="EI199">
            <v>7.1553000000000005E-2</v>
          </cell>
          <cell r="EJ199">
            <v>1.69555777</v>
          </cell>
          <cell r="EK199">
            <v>71.096784159999999</v>
          </cell>
          <cell r="EL199">
            <v>4.2595602299999999</v>
          </cell>
          <cell r="EM199">
            <v>304.15435272000002</v>
          </cell>
          <cell r="EN199">
            <v>195.49580397000003</v>
          </cell>
          <cell r="EO199">
            <v>20.31112465</v>
          </cell>
          <cell r="EP199">
            <v>84.049988920000004</v>
          </cell>
          <cell r="EQ199">
            <v>4.2974351799999999</v>
          </cell>
          <cell r="ER199">
            <v>195.49580397000003</v>
          </cell>
          <cell r="ES199">
            <v>0</v>
          </cell>
          <cell r="ET199">
            <v>0</v>
          </cell>
          <cell r="EU199">
            <v>0</v>
          </cell>
          <cell r="EV199">
            <v>0</v>
          </cell>
          <cell r="EW199">
            <v>0</v>
          </cell>
          <cell r="EX199">
            <v>0</v>
          </cell>
          <cell r="EY199">
            <v>0</v>
          </cell>
          <cell r="EZ199">
            <v>0</v>
          </cell>
          <cell r="FA199">
            <v>0</v>
          </cell>
          <cell r="FB199">
            <v>304.15435272000002</v>
          </cell>
          <cell r="FC199">
            <v>195.49580397000003</v>
          </cell>
          <cell r="FD199">
            <v>20.31112465</v>
          </cell>
          <cell r="FE199">
            <v>84.049988920000004</v>
          </cell>
          <cell r="FF199">
            <v>4.2974351799999999</v>
          </cell>
          <cell r="FG199" t="str">
            <v/>
          </cell>
          <cell r="FH199" t="str">
            <v/>
          </cell>
          <cell r="FI199" t="str">
            <v/>
          </cell>
          <cell r="FJ199" t="str">
            <v/>
          </cell>
          <cell r="FK199">
            <v>0</v>
          </cell>
          <cell r="FN199">
            <v>11773.071493446381</v>
          </cell>
          <cell r="FO199">
            <v>0</v>
          </cell>
          <cell r="FP199">
            <v>291.60899999999998</v>
          </cell>
          <cell r="FQ199">
            <v>0</v>
          </cell>
          <cell r="FR199">
            <v>2020.682</v>
          </cell>
          <cell r="FS199">
            <v>1892.0920000000001</v>
          </cell>
          <cell r="FT199">
            <v>72.739999999999995</v>
          </cell>
          <cell r="FU199">
            <v>55.85</v>
          </cell>
          <cell r="FV199">
            <v>202321</v>
          </cell>
          <cell r="FW199">
            <v>0</v>
          </cell>
          <cell r="FX199">
            <v>202321</v>
          </cell>
          <cell r="FZ199">
            <v>1199.2375608699999</v>
          </cell>
          <cell r="GA199">
            <v>0</v>
          </cell>
          <cell r="GB199">
            <v>36.483000000000004</v>
          </cell>
          <cell r="GC199">
            <v>0</v>
          </cell>
          <cell r="GD199">
            <v>545.12599999999998</v>
          </cell>
          <cell r="GE199">
            <v>545.12599999999998</v>
          </cell>
          <cell r="GF199">
            <v>0</v>
          </cell>
          <cell r="GG199">
            <v>0</v>
          </cell>
          <cell r="GH199">
            <v>13857</v>
          </cell>
          <cell r="GI199">
            <v>0</v>
          </cell>
          <cell r="GJ199">
            <v>13857</v>
          </cell>
          <cell r="GK199">
            <v>8308.9885183167862</v>
          </cell>
          <cell r="GL199">
            <v>0</v>
          </cell>
          <cell r="GM199">
            <v>81.175999999999988</v>
          </cell>
          <cell r="GN199">
            <v>0</v>
          </cell>
          <cell r="GO199">
            <v>1379.5060000000001</v>
          </cell>
          <cell r="GP199">
            <v>0</v>
          </cell>
          <cell r="GQ199">
            <v>0</v>
          </cell>
          <cell r="GR199">
            <v>0</v>
          </cell>
          <cell r="GS199">
            <v>164119</v>
          </cell>
          <cell r="GT199">
            <v>0</v>
          </cell>
          <cell r="GU199">
            <v>164119</v>
          </cell>
          <cell r="GV199">
            <v>0</v>
          </cell>
          <cell r="GW199">
            <v>0</v>
          </cell>
          <cell r="GX199">
            <v>0</v>
          </cell>
          <cell r="GY199">
            <v>0</v>
          </cell>
          <cell r="GZ199">
            <v>0</v>
          </cell>
          <cell r="HA199">
            <v>0</v>
          </cell>
          <cell r="HB199">
            <v>0</v>
          </cell>
          <cell r="HC199">
            <v>0</v>
          </cell>
          <cell r="HD199">
            <v>0</v>
          </cell>
          <cell r="HE199">
            <v>0</v>
          </cell>
          <cell r="HF199">
            <v>0</v>
          </cell>
          <cell r="HG199">
            <v>0</v>
          </cell>
          <cell r="HH199">
            <v>0</v>
          </cell>
          <cell r="HI199">
            <v>0</v>
          </cell>
          <cell r="HJ199">
            <v>0</v>
          </cell>
          <cell r="HK199">
            <v>0</v>
          </cell>
          <cell r="HL199">
            <v>0</v>
          </cell>
          <cell r="HM199">
            <v>0</v>
          </cell>
          <cell r="HN199">
            <v>0</v>
          </cell>
          <cell r="HO199">
            <v>0</v>
          </cell>
          <cell r="HP199">
            <v>0</v>
          </cell>
          <cell r="HQ199">
            <v>0</v>
          </cell>
          <cell r="HR199">
            <v>0</v>
          </cell>
          <cell r="HS199">
            <v>0</v>
          </cell>
          <cell r="HT199">
            <v>0</v>
          </cell>
          <cell r="HU199">
            <v>0</v>
          </cell>
          <cell r="HV199">
            <v>0</v>
          </cell>
          <cell r="HW199">
            <v>0</v>
          </cell>
          <cell r="HX199">
            <v>0</v>
          </cell>
          <cell r="HY199">
            <v>0</v>
          </cell>
          <cell r="HZ199">
            <v>0</v>
          </cell>
          <cell r="IA199">
            <v>0</v>
          </cell>
          <cell r="IB199">
            <v>0</v>
          </cell>
          <cell r="IC199">
            <v>8308.9885183167862</v>
          </cell>
          <cell r="ID199">
            <v>0</v>
          </cell>
          <cell r="IE199">
            <v>81.175999999999988</v>
          </cell>
          <cell r="IF199">
            <v>0</v>
          </cell>
          <cell r="IG199">
            <v>1379.5060000000001</v>
          </cell>
          <cell r="IH199">
            <v>0</v>
          </cell>
          <cell r="II199">
            <v>0</v>
          </cell>
          <cell r="IJ199">
            <v>0</v>
          </cell>
          <cell r="IK199">
            <v>164119</v>
          </cell>
          <cell r="IL199">
            <v>0</v>
          </cell>
          <cell r="IM199">
            <v>164119</v>
          </cell>
          <cell r="IN199">
            <v>0</v>
          </cell>
          <cell r="IO199">
            <v>0</v>
          </cell>
          <cell r="IP199">
            <v>0</v>
          </cell>
          <cell r="IQ199">
            <v>0</v>
          </cell>
          <cell r="IR199">
            <v>0</v>
          </cell>
          <cell r="IS199">
            <v>0</v>
          </cell>
          <cell r="IT199">
            <v>0</v>
          </cell>
          <cell r="IU199">
            <v>0</v>
          </cell>
          <cell r="IV199">
            <v>0</v>
          </cell>
          <cell r="IW199">
            <v>0</v>
          </cell>
          <cell r="IX199">
            <v>0</v>
          </cell>
          <cell r="IY199">
            <v>121.90338826000001</v>
          </cell>
          <cell r="IZ199">
            <v>0</v>
          </cell>
          <cell r="JA199">
            <v>0</v>
          </cell>
          <cell r="JB199">
            <v>0</v>
          </cell>
          <cell r="JC199">
            <v>0</v>
          </cell>
          <cell r="JD199">
            <v>0</v>
          </cell>
          <cell r="JE199">
            <v>0</v>
          </cell>
          <cell r="JF199">
            <v>0</v>
          </cell>
          <cell r="JG199">
            <v>273</v>
          </cell>
          <cell r="JH199">
            <v>0</v>
          </cell>
          <cell r="JI199">
            <v>273</v>
          </cell>
          <cell r="JJ199">
            <v>6.3401916800000002</v>
          </cell>
          <cell r="JK199">
            <v>0</v>
          </cell>
          <cell r="JL199">
            <v>0</v>
          </cell>
          <cell r="JM199">
            <v>0</v>
          </cell>
          <cell r="JN199">
            <v>0</v>
          </cell>
          <cell r="JO199">
            <v>0</v>
          </cell>
          <cell r="JP199">
            <v>0</v>
          </cell>
          <cell r="JQ199">
            <v>0</v>
          </cell>
          <cell r="JR199">
            <v>22</v>
          </cell>
          <cell r="JS199">
            <v>0</v>
          </cell>
          <cell r="JT199">
            <v>22</v>
          </cell>
          <cell r="JU199">
            <v>115.56319658000001</v>
          </cell>
          <cell r="JV199">
            <v>0</v>
          </cell>
          <cell r="JW199">
            <v>0</v>
          </cell>
          <cell r="JX199">
            <v>0</v>
          </cell>
          <cell r="JY199">
            <v>0</v>
          </cell>
          <cell r="JZ199">
            <v>0</v>
          </cell>
          <cell r="KA199">
            <v>0</v>
          </cell>
          <cell r="KB199">
            <v>0</v>
          </cell>
          <cell r="KC199">
            <v>251</v>
          </cell>
          <cell r="KD199">
            <v>0</v>
          </cell>
          <cell r="KE199">
            <v>251</v>
          </cell>
          <cell r="KF199">
            <v>0</v>
          </cell>
          <cell r="KG199">
            <v>0</v>
          </cell>
          <cell r="KH199">
            <v>0</v>
          </cell>
          <cell r="KI199">
            <v>0</v>
          </cell>
          <cell r="KJ199">
            <v>0</v>
          </cell>
          <cell r="KK199">
            <v>0</v>
          </cell>
          <cell r="KL199">
            <v>0</v>
          </cell>
          <cell r="KM199">
            <v>0</v>
          </cell>
          <cell r="KN199">
            <v>0</v>
          </cell>
          <cell r="KO199">
            <v>0</v>
          </cell>
          <cell r="KP199">
            <v>0</v>
          </cell>
          <cell r="KQ199">
            <v>0</v>
          </cell>
          <cell r="KR199">
            <v>0</v>
          </cell>
          <cell r="KS199">
            <v>0</v>
          </cell>
          <cell r="KT199">
            <v>0</v>
          </cell>
          <cell r="KU199">
            <v>0</v>
          </cell>
          <cell r="KV199">
            <v>0</v>
          </cell>
          <cell r="KW199">
            <v>0</v>
          </cell>
          <cell r="KX199">
            <v>0</v>
          </cell>
          <cell r="KY199">
            <v>0</v>
          </cell>
          <cell r="KZ199">
            <v>0</v>
          </cell>
          <cell r="LA199">
            <v>0</v>
          </cell>
          <cell r="LB199">
            <v>115.56319658000001</v>
          </cell>
          <cell r="LC199">
            <v>0</v>
          </cell>
          <cell r="LD199">
            <v>0</v>
          </cell>
          <cell r="LE199">
            <v>0</v>
          </cell>
          <cell r="LF199">
            <v>0</v>
          </cell>
          <cell r="LG199">
            <v>0</v>
          </cell>
          <cell r="LH199">
            <v>0</v>
          </cell>
          <cell r="LI199">
            <v>0</v>
          </cell>
          <cell r="LJ199">
            <v>251</v>
          </cell>
          <cell r="LK199">
            <v>0</v>
          </cell>
          <cell r="LL199">
            <v>251</v>
          </cell>
          <cell r="LQ199">
            <v>0</v>
          </cell>
          <cell r="LR199">
            <v>0</v>
          </cell>
          <cell r="LS199">
            <v>0</v>
          </cell>
          <cell r="LT199">
            <v>0</v>
          </cell>
          <cell r="LU199">
            <v>0</v>
          </cell>
          <cell r="LX199">
            <v>0</v>
          </cell>
          <cell r="LY199">
            <v>0</v>
          </cell>
          <cell r="LZ199">
            <v>0</v>
          </cell>
          <cell r="MA199">
            <v>0</v>
          </cell>
          <cell r="MB199">
            <v>0</v>
          </cell>
          <cell r="MC199">
            <v>0</v>
          </cell>
          <cell r="MD199">
            <v>0</v>
          </cell>
          <cell r="ME199">
            <v>0</v>
          </cell>
          <cell r="MF199">
            <v>0</v>
          </cell>
          <cell r="MG199">
            <v>0</v>
          </cell>
          <cell r="MH199">
            <v>0</v>
          </cell>
          <cell r="MI199">
            <v>0</v>
          </cell>
          <cell r="MJ199">
            <v>0</v>
          </cell>
          <cell r="MK199">
            <v>0</v>
          </cell>
          <cell r="ML199">
            <v>0</v>
          </cell>
          <cell r="MM199">
            <v>0</v>
          </cell>
          <cell r="MN199">
            <v>0</v>
          </cell>
          <cell r="MO199">
            <v>0</v>
          </cell>
          <cell r="MP199">
            <v>0</v>
          </cell>
          <cell r="MQ199">
            <v>0</v>
          </cell>
          <cell r="MR199">
            <v>0</v>
          </cell>
          <cell r="MS199">
            <v>0</v>
          </cell>
          <cell r="MT199">
            <v>0</v>
          </cell>
          <cell r="MU199">
            <v>0</v>
          </cell>
          <cell r="MV199">
            <v>0</v>
          </cell>
          <cell r="MW199">
            <v>0</v>
          </cell>
          <cell r="MX199">
            <v>0</v>
          </cell>
          <cell r="MY199">
            <v>0</v>
          </cell>
          <cell r="MZ199">
            <v>0</v>
          </cell>
          <cell r="NA199">
            <v>0</v>
          </cell>
          <cell r="NB199">
            <v>0</v>
          </cell>
          <cell r="NC199">
            <v>0</v>
          </cell>
          <cell r="ND199">
            <v>0</v>
          </cell>
          <cell r="NE199">
            <v>0</v>
          </cell>
          <cell r="NF199">
            <v>0</v>
          </cell>
          <cell r="NG199">
            <v>0</v>
          </cell>
          <cell r="NH199">
            <v>0</v>
          </cell>
          <cell r="NI199">
            <v>0</v>
          </cell>
          <cell r="NJ199">
            <v>0</v>
          </cell>
          <cell r="NK199">
            <v>0</v>
          </cell>
          <cell r="NL199">
            <v>0</v>
          </cell>
          <cell r="NM199">
            <v>0</v>
          </cell>
          <cell r="NN199">
            <v>0</v>
          </cell>
          <cell r="NO199">
            <v>0</v>
          </cell>
          <cell r="NP199">
            <v>0</v>
          </cell>
          <cell r="NQ199">
            <v>0</v>
          </cell>
          <cell r="NR199">
            <v>0</v>
          </cell>
          <cell r="NS199">
            <v>0</v>
          </cell>
          <cell r="NT199">
            <v>0</v>
          </cell>
          <cell r="NU199">
            <v>0</v>
          </cell>
          <cell r="NV199">
            <v>0</v>
          </cell>
          <cell r="NW199">
            <v>0</v>
          </cell>
          <cell r="NX199">
            <v>0</v>
          </cell>
          <cell r="NY199">
            <v>0</v>
          </cell>
          <cell r="NZ199">
            <v>0</v>
          </cell>
          <cell r="OA199">
            <v>0</v>
          </cell>
          <cell r="OB199">
            <v>0</v>
          </cell>
          <cell r="OC199">
            <v>0</v>
          </cell>
          <cell r="OD199">
            <v>0</v>
          </cell>
          <cell r="OE199">
            <v>0</v>
          </cell>
          <cell r="OF199">
            <v>0</v>
          </cell>
          <cell r="OG199">
            <v>0</v>
          </cell>
          <cell r="OH199">
            <v>0</v>
          </cell>
          <cell r="OI199">
            <v>0</v>
          </cell>
          <cell r="OJ199">
            <v>0</v>
          </cell>
          <cell r="OL199" t="str">
            <v>нд</v>
          </cell>
          <cell r="OM199" t="str">
            <v>нд</v>
          </cell>
          <cell r="ON199" t="str">
            <v>нд</v>
          </cell>
          <cell r="OO199" t="str">
            <v>нд</v>
          </cell>
          <cell r="OP199" t="str">
            <v>нд</v>
          </cell>
          <cell r="OR199" t="str">
            <v>нд</v>
          </cell>
          <cell r="OT199">
            <v>15637.185665075769</v>
          </cell>
        </row>
        <row r="200">
          <cell r="A200" t="str">
            <v>Г</v>
          </cell>
          <cell r="B200" t="str">
            <v>1.2.4</v>
          </cell>
          <cell r="C200" t="str">
            <v>Инвестиционные проекты, реализация которых обуславливается схемами теплоснабжения, всего, в том числе:</v>
          </cell>
          <cell r="D200" t="str">
            <v>Г</v>
          </cell>
          <cell r="E200">
            <v>0</v>
          </cell>
          <cell r="H200">
            <v>0</v>
          </cell>
          <cell r="J200">
            <v>2455.9926644699999</v>
          </cell>
          <cell r="K200">
            <v>0</v>
          </cell>
          <cell r="L200">
            <v>2455.9926644699999</v>
          </cell>
          <cell r="M200">
            <v>999.58759440000017</v>
          </cell>
          <cell r="N200">
            <v>0</v>
          </cell>
          <cell r="O200">
            <v>199.96046895000003</v>
          </cell>
          <cell r="P200">
            <v>69.464734550000003</v>
          </cell>
          <cell r="Q200">
            <v>1186.9798665699998</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cell r="AO200">
            <v>0</v>
          </cell>
          <cell r="AP200">
            <v>0</v>
          </cell>
          <cell r="AQ200">
            <v>0</v>
          </cell>
          <cell r="AR200">
            <v>0</v>
          </cell>
          <cell r="AS200">
            <v>0</v>
          </cell>
          <cell r="AT200">
            <v>0</v>
          </cell>
          <cell r="AU200">
            <v>0</v>
          </cell>
          <cell r="AV200">
            <v>0</v>
          </cell>
          <cell r="AW200">
            <v>0</v>
          </cell>
          <cell r="AX200">
            <v>0</v>
          </cell>
          <cell r="AY200">
            <v>0</v>
          </cell>
          <cell r="AZ200">
            <v>0</v>
          </cell>
          <cell r="BA200">
            <v>0</v>
          </cell>
          <cell r="BB200" t="str">
            <v/>
          </cell>
          <cell r="BC200" t="str">
            <v/>
          </cell>
          <cell r="BD200" t="str">
            <v/>
          </cell>
          <cell r="BE200" t="str">
            <v/>
          </cell>
          <cell r="BF200">
            <v>0</v>
          </cell>
          <cell r="BG200">
            <v>0</v>
          </cell>
          <cell r="BH200">
            <v>0</v>
          </cell>
          <cell r="BI200">
            <v>0</v>
          </cell>
          <cell r="BJ200">
            <v>0</v>
          </cell>
          <cell r="BK200">
            <v>0</v>
          </cell>
          <cell r="BL200">
            <v>0</v>
          </cell>
          <cell r="BM200">
            <v>0</v>
          </cell>
          <cell r="BN200">
            <v>0</v>
          </cell>
          <cell r="BO200">
            <v>0</v>
          </cell>
          <cell r="BP200">
            <v>0</v>
          </cell>
          <cell r="BQ200">
            <v>0</v>
          </cell>
          <cell r="BR200">
            <v>0</v>
          </cell>
          <cell r="BS200">
            <v>0</v>
          </cell>
          <cell r="BT200">
            <v>0</v>
          </cell>
          <cell r="BU200">
            <v>0</v>
          </cell>
          <cell r="BV200">
            <v>0</v>
          </cell>
          <cell r="BW200">
            <v>0</v>
          </cell>
          <cell r="BX200">
            <v>0</v>
          </cell>
          <cell r="BY200">
            <v>0</v>
          </cell>
          <cell r="BZ200">
            <v>0</v>
          </cell>
          <cell r="CA200">
            <v>0</v>
          </cell>
          <cell r="CB200">
            <v>0</v>
          </cell>
          <cell r="CC200">
            <v>0</v>
          </cell>
          <cell r="CD200">
            <v>0</v>
          </cell>
          <cell r="CE200">
            <v>0</v>
          </cell>
          <cell r="CF200">
            <v>0</v>
          </cell>
          <cell r="CG200">
            <v>0</v>
          </cell>
          <cell r="CH200">
            <v>0</v>
          </cell>
          <cell r="CI200">
            <v>0</v>
          </cell>
          <cell r="CJ200">
            <v>0</v>
          </cell>
          <cell r="CK200">
            <v>0</v>
          </cell>
          <cell r="CL200">
            <v>0</v>
          </cell>
          <cell r="CM200">
            <v>0</v>
          </cell>
          <cell r="CN200">
            <v>0</v>
          </cell>
          <cell r="CO200">
            <v>0</v>
          </cell>
          <cell r="CP200">
            <v>0</v>
          </cell>
          <cell r="CQ200" t="str">
            <v/>
          </cell>
          <cell r="CR200" t="str">
            <v/>
          </cell>
          <cell r="CS200" t="str">
            <v/>
          </cell>
          <cell r="CT200" t="str">
            <v/>
          </cell>
          <cell r="CU200">
            <v>0</v>
          </cell>
          <cell r="CX200">
            <v>11773.071493446381</v>
          </cell>
          <cell r="CY200">
            <v>2007.6103241393257</v>
          </cell>
          <cell r="CZ200">
            <v>3841.5348877713004</v>
          </cell>
          <cell r="DA200">
            <v>3963.2928893735866</v>
          </cell>
          <cell r="DB200">
            <v>1960.6333921621663</v>
          </cell>
          <cell r="DE200">
            <v>0</v>
          </cell>
          <cell r="DG200">
            <v>1858.2327315399998</v>
          </cell>
          <cell r="DH200">
            <v>0</v>
          </cell>
          <cell r="DI200">
            <v>1858.2327315399998</v>
          </cell>
          <cell r="DJ200">
            <v>591.40477412999996</v>
          </cell>
          <cell r="DK200">
            <v>443.57690142000001</v>
          </cell>
          <cell r="DL200">
            <v>711.97321601999988</v>
          </cell>
          <cell r="DM200">
            <v>111.27783997</v>
          </cell>
          <cell r="DN200">
            <v>7287.9116630170756</v>
          </cell>
          <cell r="DS200">
            <v>457.4</v>
          </cell>
          <cell r="DT200">
            <v>1398.5</v>
          </cell>
          <cell r="DU200">
            <v>1496.3844160049637</v>
          </cell>
          <cell r="DV200">
            <v>3935.6272470121125</v>
          </cell>
          <cell r="DW200">
            <v>1398.5</v>
          </cell>
          <cell r="DX200" t="str">
            <v/>
          </cell>
          <cell r="DY200" t="str">
            <v/>
          </cell>
          <cell r="DZ200" t="str">
            <v/>
          </cell>
          <cell r="EA200" t="str">
            <v/>
          </cell>
          <cell r="EB200">
            <v>0</v>
          </cell>
          <cell r="EC200">
            <v>381.27780788000001</v>
          </cell>
          <cell r="ED200">
            <v>195.56735697000005</v>
          </cell>
          <cell r="EE200">
            <v>22.006682420000001</v>
          </cell>
          <cell r="EF200">
            <v>155.14677308</v>
          </cell>
          <cell r="EG200">
            <v>8.5569954100000007</v>
          </cell>
          <cell r="EH200">
            <v>77.123455160000006</v>
          </cell>
          <cell r="EI200">
            <v>7.1553000000000005E-2</v>
          </cell>
          <cell r="EJ200">
            <v>1.69555777</v>
          </cell>
          <cell r="EK200">
            <v>71.096784159999999</v>
          </cell>
          <cell r="EL200">
            <v>4.2595602299999999</v>
          </cell>
          <cell r="EM200">
            <v>304.15435272000002</v>
          </cell>
          <cell r="EN200">
            <v>195.49580397000003</v>
          </cell>
          <cell r="EO200">
            <v>20.31112465</v>
          </cell>
          <cell r="EP200">
            <v>84.049988920000004</v>
          </cell>
          <cell r="EQ200">
            <v>4.2974351799999999</v>
          </cell>
          <cell r="ER200">
            <v>195.49580397000003</v>
          </cell>
          <cell r="ES200">
            <v>0</v>
          </cell>
          <cell r="ET200">
            <v>0</v>
          </cell>
          <cell r="EU200">
            <v>0</v>
          </cell>
          <cell r="EV200">
            <v>0</v>
          </cell>
          <cell r="EW200">
            <v>0</v>
          </cell>
          <cell r="EX200">
            <v>0</v>
          </cell>
          <cell r="EY200">
            <v>0</v>
          </cell>
          <cell r="EZ200">
            <v>0</v>
          </cell>
          <cell r="FA200">
            <v>0</v>
          </cell>
          <cell r="FB200">
            <v>304.15435272000002</v>
          </cell>
          <cell r="FC200">
            <v>195.49580397000003</v>
          </cell>
          <cell r="FD200">
            <v>20.31112465</v>
          </cell>
          <cell r="FE200">
            <v>84.049988920000004</v>
          </cell>
          <cell r="FF200">
            <v>4.2974351799999999</v>
          </cell>
          <cell r="FG200" t="str">
            <v/>
          </cell>
          <cell r="FH200" t="str">
            <v/>
          </cell>
          <cell r="FI200" t="str">
            <v/>
          </cell>
          <cell r="FJ200" t="str">
            <v/>
          </cell>
          <cell r="FK200">
            <v>0</v>
          </cell>
          <cell r="FN200">
            <v>11773.071493446381</v>
          </cell>
          <cell r="FO200">
            <v>0</v>
          </cell>
          <cell r="FP200">
            <v>291.60899999999998</v>
          </cell>
          <cell r="FQ200">
            <v>0</v>
          </cell>
          <cell r="FR200">
            <v>2020.682</v>
          </cell>
          <cell r="FS200">
            <v>1892.0920000000001</v>
          </cell>
          <cell r="FT200">
            <v>72.739999999999995</v>
          </cell>
          <cell r="FU200">
            <v>55.85</v>
          </cell>
          <cell r="FV200">
            <v>202321</v>
          </cell>
          <cell r="FW200">
            <v>0</v>
          </cell>
          <cell r="FX200">
            <v>202321</v>
          </cell>
          <cell r="FZ200">
            <v>1199.2375608699999</v>
          </cell>
          <cell r="GA200">
            <v>0</v>
          </cell>
          <cell r="GB200">
            <v>36.483000000000004</v>
          </cell>
          <cell r="GC200">
            <v>0</v>
          </cell>
          <cell r="GD200">
            <v>545.12599999999998</v>
          </cell>
          <cell r="GE200">
            <v>545.12599999999998</v>
          </cell>
          <cell r="GF200">
            <v>0</v>
          </cell>
          <cell r="GG200">
            <v>0</v>
          </cell>
          <cell r="GH200">
            <v>13857</v>
          </cell>
          <cell r="GI200">
            <v>0</v>
          </cell>
          <cell r="GJ200">
            <v>13857</v>
          </cell>
          <cell r="GK200">
            <v>8308.9885183167862</v>
          </cell>
          <cell r="GL200">
            <v>0</v>
          </cell>
          <cell r="GM200">
            <v>81.175999999999988</v>
          </cell>
          <cell r="GN200">
            <v>0</v>
          </cell>
          <cell r="GO200">
            <v>1379.5060000000001</v>
          </cell>
          <cell r="GP200">
            <v>0</v>
          </cell>
          <cell r="GQ200">
            <v>0</v>
          </cell>
          <cell r="GR200">
            <v>0</v>
          </cell>
          <cell r="GS200">
            <v>164119</v>
          </cell>
          <cell r="GT200">
            <v>0</v>
          </cell>
          <cell r="GU200">
            <v>164119</v>
          </cell>
          <cell r="GV200">
            <v>0</v>
          </cell>
          <cell r="GW200">
            <v>0</v>
          </cell>
          <cell r="GX200">
            <v>0</v>
          </cell>
          <cell r="GY200">
            <v>0</v>
          </cell>
          <cell r="GZ200">
            <v>0</v>
          </cell>
          <cell r="HA200">
            <v>0</v>
          </cell>
          <cell r="HB200">
            <v>0</v>
          </cell>
          <cell r="HC200">
            <v>0</v>
          </cell>
          <cell r="HD200">
            <v>0</v>
          </cell>
          <cell r="HE200">
            <v>0</v>
          </cell>
          <cell r="HF200">
            <v>0</v>
          </cell>
          <cell r="HG200">
            <v>0</v>
          </cell>
          <cell r="HH200">
            <v>0</v>
          </cell>
          <cell r="HI200">
            <v>0</v>
          </cell>
          <cell r="HJ200">
            <v>0</v>
          </cell>
          <cell r="HK200">
            <v>0</v>
          </cell>
          <cell r="HL200">
            <v>0</v>
          </cell>
          <cell r="HM200">
            <v>0</v>
          </cell>
          <cell r="HN200">
            <v>0</v>
          </cell>
          <cell r="HO200">
            <v>0</v>
          </cell>
          <cell r="HP200">
            <v>0</v>
          </cell>
          <cell r="HQ200">
            <v>0</v>
          </cell>
          <cell r="HR200">
            <v>0</v>
          </cell>
          <cell r="HS200">
            <v>0</v>
          </cell>
          <cell r="HT200">
            <v>0</v>
          </cell>
          <cell r="HU200">
            <v>0</v>
          </cell>
          <cell r="HV200">
            <v>0</v>
          </cell>
          <cell r="HW200">
            <v>0</v>
          </cell>
          <cell r="HX200">
            <v>0</v>
          </cell>
          <cell r="HY200">
            <v>0</v>
          </cell>
          <cell r="HZ200">
            <v>0</v>
          </cell>
          <cell r="IA200">
            <v>0</v>
          </cell>
          <cell r="IB200">
            <v>0</v>
          </cell>
          <cell r="IC200">
            <v>8308.9885183167862</v>
          </cell>
          <cell r="ID200">
            <v>0</v>
          </cell>
          <cell r="IE200">
            <v>81.175999999999988</v>
          </cell>
          <cell r="IF200">
            <v>0</v>
          </cell>
          <cell r="IG200">
            <v>1379.5060000000001</v>
          </cell>
          <cell r="IH200">
            <v>0</v>
          </cell>
          <cell r="II200">
            <v>0</v>
          </cell>
          <cell r="IJ200">
            <v>0</v>
          </cell>
          <cell r="IK200">
            <v>164119</v>
          </cell>
          <cell r="IL200">
            <v>0</v>
          </cell>
          <cell r="IM200">
            <v>164119</v>
          </cell>
          <cell r="IN200">
            <v>0</v>
          </cell>
          <cell r="IO200">
            <v>0</v>
          </cell>
          <cell r="IP200">
            <v>0</v>
          </cell>
          <cell r="IQ200">
            <v>0</v>
          </cell>
          <cell r="IR200">
            <v>0</v>
          </cell>
          <cell r="IS200">
            <v>0</v>
          </cell>
          <cell r="IT200">
            <v>0</v>
          </cell>
          <cell r="IU200">
            <v>0</v>
          </cell>
          <cell r="IV200">
            <v>0</v>
          </cell>
          <cell r="IW200">
            <v>0</v>
          </cell>
          <cell r="IX200">
            <v>0</v>
          </cell>
          <cell r="IY200">
            <v>121.90338826000001</v>
          </cell>
          <cell r="IZ200">
            <v>0</v>
          </cell>
          <cell r="JA200">
            <v>0</v>
          </cell>
          <cell r="JB200">
            <v>0</v>
          </cell>
          <cell r="JC200">
            <v>0</v>
          </cell>
          <cell r="JD200">
            <v>0</v>
          </cell>
          <cell r="JE200">
            <v>0</v>
          </cell>
          <cell r="JF200">
            <v>0</v>
          </cell>
          <cell r="JG200">
            <v>273</v>
          </cell>
          <cell r="JH200">
            <v>0</v>
          </cell>
          <cell r="JI200">
            <v>273</v>
          </cell>
          <cell r="JJ200">
            <v>6.3401916800000002</v>
          </cell>
          <cell r="JK200">
            <v>0</v>
          </cell>
          <cell r="JL200">
            <v>0</v>
          </cell>
          <cell r="JM200">
            <v>0</v>
          </cell>
          <cell r="JN200">
            <v>0</v>
          </cell>
          <cell r="JO200">
            <v>0</v>
          </cell>
          <cell r="JP200">
            <v>0</v>
          </cell>
          <cell r="JQ200">
            <v>0</v>
          </cell>
          <cell r="JR200">
            <v>22</v>
          </cell>
          <cell r="JS200">
            <v>0</v>
          </cell>
          <cell r="JT200">
            <v>22</v>
          </cell>
          <cell r="JU200">
            <v>115.56319658000001</v>
          </cell>
          <cell r="JV200">
            <v>0</v>
          </cell>
          <cell r="JW200">
            <v>0</v>
          </cell>
          <cell r="JX200">
            <v>0</v>
          </cell>
          <cell r="JY200">
            <v>0</v>
          </cell>
          <cell r="JZ200">
            <v>0</v>
          </cell>
          <cell r="KA200">
            <v>0</v>
          </cell>
          <cell r="KB200">
            <v>0</v>
          </cell>
          <cell r="KC200">
            <v>251</v>
          </cell>
          <cell r="KD200">
            <v>0</v>
          </cell>
          <cell r="KE200">
            <v>251</v>
          </cell>
          <cell r="KF200">
            <v>0</v>
          </cell>
          <cell r="KG200">
            <v>0</v>
          </cell>
          <cell r="KH200">
            <v>0</v>
          </cell>
          <cell r="KI200">
            <v>0</v>
          </cell>
          <cell r="KJ200">
            <v>0</v>
          </cell>
          <cell r="KK200">
            <v>0</v>
          </cell>
          <cell r="KL200">
            <v>0</v>
          </cell>
          <cell r="KM200">
            <v>0</v>
          </cell>
          <cell r="KN200">
            <v>0</v>
          </cell>
          <cell r="KO200">
            <v>0</v>
          </cell>
          <cell r="KP200">
            <v>0</v>
          </cell>
          <cell r="KQ200">
            <v>0</v>
          </cell>
          <cell r="KR200">
            <v>0</v>
          </cell>
          <cell r="KS200">
            <v>0</v>
          </cell>
          <cell r="KT200">
            <v>0</v>
          </cell>
          <cell r="KU200">
            <v>0</v>
          </cell>
          <cell r="KV200">
            <v>0</v>
          </cell>
          <cell r="KW200">
            <v>0</v>
          </cell>
          <cell r="KX200">
            <v>0</v>
          </cell>
          <cell r="KY200">
            <v>0</v>
          </cell>
          <cell r="KZ200">
            <v>0</v>
          </cell>
          <cell r="LA200">
            <v>0</v>
          </cell>
          <cell r="LB200">
            <v>115.56319658000001</v>
          </cell>
          <cell r="LC200">
            <v>0</v>
          </cell>
          <cell r="LD200">
            <v>0</v>
          </cell>
          <cell r="LE200">
            <v>0</v>
          </cell>
          <cell r="LF200">
            <v>0</v>
          </cell>
          <cell r="LG200">
            <v>0</v>
          </cell>
          <cell r="LH200">
            <v>0</v>
          </cell>
          <cell r="LI200">
            <v>0</v>
          </cell>
          <cell r="LJ200">
            <v>251</v>
          </cell>
          <cell r="LK200">
            <v>0</v>
          </cell>
          <cell r="LL200">
            <v>251</v>
          </cell>
          <cell r="LQ200">
            <v>0</v>
          </cell>
          <cell r="LR200">
            <v>0</v>
          </cell>
          <cell r="LS200">
            <v>0</v>
          </cell>
          <cell r="LT200">
            <v>0</v>
          </cell>
          <cell r="LU200">
            <v>0</v>
          </cell>
          <cell r="LX200">
            <v>0</v>
          </cell>
          <cell r="LY200">
            <v>0</v>
          </cell>
          <cell r="LZ200">
            <v>0</v>
          </cell>
          <cell r="MA200">
            <v>0</v>
          </cell>
          <cell r="MB200">
            <v>0</v>
          </cell>
          <cell r="MC200">
            <v>0</v>
          </cell>
          <cell r="MD200">
            <v>0</v>
          </cell>
          <cell r="ME200">
            <v>0</v>
          </cell>
          <cell r="MF200">
            <v>0</v>
          </cell>
          <cell r="MG200">
            <v>0</v>
          </cell>
          <cell r="MH200">
            <v>0</v>
          </cell>
          <cell r="MI200">
            <v>0</v>
          </cell>
          <cell r="MJ200">
            <v>0</v>
          </cell>
          <cell r="MK200">
            <v>0</v>
          </cell>
          <cell r="ML200">
            <v>0</v>
          </cell>
          <cell r="MM200">
            <v>0</v>
          </cell>
          <cell r="MN200">
            <v>0</v>
          </cell>
          <cell r="MO200">
            <v>0</v>
          </cell>
          <cell r="MP200">
            <v>0</v>
          </cell>
          <cell r="MQ200">
            <v>0</v>
          </cell>
          <cell r="MR200">
            <v>0</v>
          </cell>
          <cell r="MS200">
            <v>0</v>
          </cell>
          <cell r="MT200">
            <v>0</v>
          </cell>
          <cell r="MU200">
            <v>0</v>
          </cell>
          <cell r="MV200">
            <v>0</v>
          </cell>
          <cell r="MW200">
            <v>0</v>
          </cell>
          <cell r="MX200">
            <v>0</v>
          </cell>
          <cell r="MY200">
            <v>0</v>
          </cell>
          <cell r="MZ200">
            <v>0</v>
          </cell>
          <cell r="NA200">
            <v>0</v>
          </cell>
          <cell r="NB200">
            <v>0</v>
          </cell>
          <cell r="NC200">
            <v>0</v>
          </cell>
          <cell r="ND200">
            <v>0</v>
          </cell>
          <cell r="NE200">
            <v>0</v>
          </cell>
          <cell r="NF200">
            <v>0</v>
          </cell>
          <cell r="NG200">
            <v>0</v>
          </cell>
          <cell r="NH200">
            <v>0</v>
          </cell>
          <cell r="NI200">
            <v>0</v>
          </cell>
          <cell r="NJ200">
            <v>0</v>
          </cell>
          <cell r="NK200">
            <v>0</v>
          </cell>
          <cell r="NL200">
            <v>0</v>
          </cell>
          <cell r="NM200">
            <v>0</v>
          </cell>
          <cell r="NN200">
            <v>0</v>
          </cell>
          <cell r="NO200">
            <v>0</v>
          </cell>
          <cell r="NP200">
            <v>0</v>
          </cell>
          <cell r="NQ200">
            <v>0</v>
          </cell>
          <cell r="NR200">
            <v>0</v>
          </cell>
          <cell r="NS200">
            <v>0</v>
          </cell>
          <cell r="NT200">
            <v>0</v>
          </cell>
          <cell r="NU200">
            <v>0</v>
          </cell>
          <cell r="NV200">
            <v>0</v>
          </cell>
          <cell r="NW200">
            <v>0</v>
          </cell>
          <cell r="NX200">
            <v>0</v>
          </cell>
          <cell r="NY200">
            <v>0</v>
          </cell>
          <cell r="NZ200">
            <v>0</v>
          </cell>
          <cell r="OA200">
            <v>0</v>
          </cell>
          <cell r="OB200">
            <v>0</v>
          </cell>
          <cell r="OC200">
            <v>0</v>
          </cell>
          <cell r="OD200">
            <v>0</v>
          </cell>
          <cell r="OE200">
            <v>0</v>
          </cell>
          <cell r="OF200">
            <v>0</v>
          </cell>
          <cell r="OG200">
            <v>0</v>
          </cell>
          <cell r="OH200">
            <v>0</v>
          </cell>
          <cell r="OI200">
            <v>0</v>
          </cell>
          <cell r="OJ200">
            <v>0</v>
          </cell>
          <cell r="OL200" t="str">
            <v>нд</v>
          </cell>
          <cell r="OM200" t="str">
            <v>нд</v>
          </cell>
          <cell r="ON200" t="str">
            <v>нд</v>
          </cell>
          <cell r="OO200" t="str">
            <v>нд</v>
          </cell>
          <cell r="OP200" t="str">
            <v>нд</v>
          </cell>
          <cell r="OR200" t="str">
            <v>нд</v>
          </cell>
          <cell r="OT200">
            <v>15637.185665075769</v>
          </cell>
        </row>
        <row r="201">
          <cell r="A201" t="str">
            <v>Г</v>
          </cell>
          <cell r="B201" t="str">
            <v>1.2.4.1</v>
          </cell>
          <cell r="C201" t="str">
            <v>Наименование поселения (городского округа)</v>
          </cell>
          <cell r="D201" t="str">
            <v>Г</v>
          </cell>
          <cell r="E201">
            <v>0</v>
          </cell>
          <cell r="H201">
            <v>0</v>
          </cell>
          <cell r="J201">
            <v>2455.9926644699999</v>
          </cell>
          <cell r="K201">
            <v>0</v>
          </cell>
          <cell r="L201">
            <v>2455.9926644699999</v>
          </cell>
          <cell r="M201">
            <v>999.58759440000017</v>
          </cell>
          <cell r="N201">
            <v>0</v>
          </cell>
          <cell r="O201">
            <v>199.96046895000003</v>
          </cell>
          <cell r="P201">
            <v>69.464734550000003</v>
          </cell>
          <cell r="Q201">
            <v>1186.9798665699998</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cell r="AO201">
            <v>0</v>
          </cell>
          <cell r="AP201">
            <v>0</v>
          </cell>
          <cell r="AQ201">
            <v>0</v>
          </cell>
          <cell r="AR201">
            <v>0</v>
          </cell>
          <cell r="AS201">
            <v>0</v>
          </cell>
          <cell r="AT201">
            <v>0</v>
          </cell>
          <cell r="AU201">
            <v>0</v>
          </cell>
          <cell r="AV201">
            <v>0</v>
          </cell>
          <cell r="AW201">
            <v>0</v>
          </cell>
          <cell r="AX201">
            <v>0</v>
          </cell>
          <cell r="AY201">
            <v>0</v>
          </cell>
          <cell r="AZ201">
            <v>0</v>
          </cell>
          <cell r="BA201">
            <v>0</v>
          </cell>
          <cell r="BB201" t="str">
            <v/>
          </cell>
          <cell r="BC201" t="str">
            <v/>
          </cell>
          <cell r="BD201" t="str">
            <v/>
          </cell>
          <cell r="BE201" t="str">
            <v/>
          </cell>
          <cell r="BF201">
            <v>0</v>
          </cell>
          <cell r="BG201">
            <v>0</v>
          </cell>
          <cell r="BH201">
            <v>0</v>
          </cell>
          <cell r="BI201">
            <v>0</v>
          </cell>
          <cell r="BJ201">
            <v>0</v>
          </cell>
          <cell r="BK201">
            <v>0</v>
          </cell>
          <cell r="BL201">
            <v>0</v>
          </cell>
          <cell r="BM201">
            <v>0</v>
          </cell>
          <cell r="BN201">
            <v>0</v>
          </cell>
          <cell r="BO201">
            <v>0</v>
          </cell>
          <cell r="BP201">
            <v>0</v>
          </cell>
          <cell r="BQ201">
            <v>0</v>
          </cell>
          <cell r="BR201">
            <v>0</v>
          </cell>
          <cell r="BS201">
            <v>0</v>
          </cell>
          <cell r="BT201">
            <v>0</v>
          </cell>
          <cell r="BU201">
            <v>0</v>
          </cell>
          <cell r="BV201">
            <v>0</v>
          </cell>
          <cell r="BW201">
            <v>0</v>
          </cell>
          <cell r="BX201">
            <v>0</v>
          </cell>
          <cell r="BY201">
            <v>0</v>
          </cell>
          <cell r="BZ201">
            <v>0</v>
          </cell>
          <cell r="CA201">
            <v>0</v>
          </cell>
          <cell r="CB201">
            <v>0</v>
          </cell>
          <cell r="CC201">
            <v>0</v>
          </cell>
          <cell r="CD201">
            <v>0</v>
          </cell>
          <cell r="CE201">
            <v>0</v>
          </cell>
          <cell r="CF201">
            <v>0</v>
          </cell>
          <cell r="CG201">
            <v>0</v>
          </cell>
          <cell r="CH201">
            <v>0</v>
          </cell>
          <cell r="CI201">
            <v>0</v>
          </cell>
          <cell r="CJ201">
            <v>0</v>
          </cell>
          <cell r="CK201">
            <v>0</v>
          </cell>
          <cell r="CL201">
            <v>0</v>
          </cell>
          <cell r="CM201">
            <v>0</v>
          </cell>
          <cell r="CN201">
            <v>0</v>
          </cell>
          <cell r="CO201">
            <v>0</v>
          </cell>
          <cell r="CP201">
            <v>0</v>
          </cell>
          <cell r="CQ201" t="str">
            <v/>
          </cell>
          <cell r="CR201" t="str">
            <v/>
          </cell>
          <cell r="CS201" t="str">
            <v/>
          </cell>
          <cell r="CT201" t="str">
            <v/>
          </cell>
          <cell r="CU201">
            <v>0</v>
          </cell>
          <cell r="CX201">
            <v>11773.071493446381</v>
          </cell>
          <cell r="CY201">
            <v>2007.6103241393257</v>
          </cell>
          <cell r="CZ201">
            <v>3841.5348877713004</v>
          </cell>
          <cell r="DA201">
            <v>3963.2928893735866</v>
          </cell>
          <cell r="DB201">
            <v>1960.6333921621663</v>
          </cell>
          <cell r="DE201">
            <v>0</v>
          </cell>
          <cell r="DG201">
            <v>1858.2327315399998</v>
          </cell>
          <cell r="DH201">
            <v>0</v>
          </cell>
          <cell r="DI201">
            <v>1858.2327315399998</v>
          </cell>
          <cell r="DJ201">
            <v>591.40477412999996</v>
          </cell>
          <cell r="DK201">
            <v>443.57690142000001</v>
          </cell>
          <cell r="DL201">
            <v>711.97321601999988</v>
          </cell>
          <cell r="DM201">
            <v>111.27783997</v>
          </cell>
          <cell r="DN201">
            <v>7287.9116630170756</v>
          </cell>
          <cell r="DS201">
            <v>457.4</v>
          </cell>
          <cell r="DT201">
            <v>1398.5</v>
          </cell>
          <cell r="DU201">
            <v>1496.3844160049637</v>
          </cell>
          <cell r="DV201">
            <v>3935.6272470121125</v>
          </cell>
          <cell r="DW201">
            <v>1398.5</v>
          </cell>
          <cell r="DX201" t="str">
            <v/>
          </cell>
          <cell r="DY201" t="str">
            <v/>
          </cell>
          <cell r="DZ201" t="str">
            <v/>
          </cell>
          <cell r="EA201" t="str">
            <v/>
          </cell>
          <cell r="EB201">
            <v>0</v>
          </cell>
          <cell r="EC201">
            <v>381.27780788000001</v>
          </cell>
          <cell r="ED201">
            <v>195.56735697000005</v>
          </cell>
          <cell r="EE201">
            <v>22.006682420000001</v>
          </cell>
          <cell r="EF201">
            <v>155.14677308</v>
          </cell>
          <cell r="EG201">
            <v>8.5569954100000007</v>
          </cell>
          <cell r="EH201">
            <v>77.123455160000006</v>
          </cell>
          <cell r="EI201">
            <v>7.1553000000000005E-2</v>
          </cell>
          <cell r="EJ201">
            <v>1.69555777</v>
          </cell>
          <cell r="EK201">
            <v>71.096784159999999</v>
          </cell>
          <cell r="EL201">
            <v>4.2595602299999999</v>
          </cell>
          <cell r="EM201">
            <v>304.15435272000002</v>
          </cell>
          <cell r="EN201">
            <v>195.49580397000003</v>
          </cell>
          <cell r="EO201">
            <v>20.31112465</v>
          </cell>
          <cell r="EP201">
            <v>84.049988920000004</v>
          </cell>
          <cell r="EQ201">
            <v>4.2974351799999999</v>
          </cell>
          <cell r="ER201">
            <v>195.49580397000003</v>
          </cell>
          <cell r="ES201">
            <v>0</v>
          </cell>
          <cell r="ET201">
            <v>0</v>
          </cell>
          <cell r="EU201">
            <v>0</v>
          </cell>
          <cell r="EV201">
            <v>0</v>
          </cell>
          <cell r="EW201">
            <v>0</v>
          </cell>
          <cell r="EX201">
            <v>0</v>
          </cell>
          <cell r="EY201">
            <v>0</v>
          </cell>
          <cell r="EZ201">
            <v>0</v>
          </cell>
          <cell r="FA201">
            <v>0</v>
          </cell>
          <cell r="FB201">
            <v>304.15435272000002</v>
          </cell>
          <cell r="FC201">
            <v>195.49580397000003</v>
          </cell>
          <cell r="FD201">
            <v>20.31112465</v>
          </cell>
          <cell r="FE201">
            <v>84.049988920000004</v>
          </cell>
          <cell r="FF201">
            <v>4.2974351799999999</v>
          </cell>
          <cell r="FG201" t="str">
            <v/>
          </cell>
          <cell r="FH201" t="str">
            <v/>
          </cell>
          <cell r="FI201" t="str">
            <v/>
          </cell>
          <cell r="FJ201" t="str">
            <v/>
          </cell>
          <cell r="FK201">
            <v>0</v>
          </cell>
          <cell r="FN201">
            <v>11773.071493446381</v>
          </cell>
          <cell r="FO201">
            <v>0</v>
          </cell>
          <cell r="FP201">
            <v>291.60899999999998</v>
          </cell>
          <cell r="FQ201">
            <v>0</v>
          </cell>
          <cell r="FR201">
            <v>2020.682</v>
          </cell>
          <cell r="FS201">
            <v>1892.0920000000001</v>
          </cell>
          <cell r="FT201">
            <v>72.739999999999995</v>
          </cell>
          <cell r="FU201">
            <v>55.85</v>
          </cell>
          <cell r="FV201">
            <v>202321</v>
          </cell>
          <cell r="FW201">
            <v>0</v>
          </cell>
          <cell r="FX201">
            <v>202321</v>
          </cell>
          <cell r="FZ201">
            <v>1199.2375608699999</v>
          </cell>
          <cell r="GA201">
            <v>0</v>
          </cell>
          <cell r="GB201">
            <v>36.483000000000004</v>
          </cell>
          <cell r="GC201">
            <v>0</v>
          </cell>
          <cell r="GD201">
            <v>545.12599999999998</v>
          </cell>
          <cell r="GE201">
            <v>545.12599999999998</v>
          </cell>
          <cell r="GF201">
            <v>0</v>
          </cell>
          <cell r="GG201">
            <v>0</v>
          </cell>
          <cell r="GH201">
            <v>13857</v>
          </cell>
          <cell r="GI201">
            <v>0</v>
          </cell>
          <cell r="GJ201">
            <v>13857</v>
          </cell>
          <cell r="GK201">
            <v>8308.9885183167862</v>
          </cell>
          <cell r="GL201">
            <v>0</v>
          </cell>
          <cell r="GM201">
            <v>81.175999999999988</v>
          </cell>
          <cell r="GN201">
            <v>0</v>
          </cell>
          <cell r="GO201">
            <v>1379.5060000000001</v>
          </cell>
          <cell r="GP201">
            <v>0</v>
          </cell>
          <cell r="GQ201">
            <v>0</v>
          </cell>
          <cell r="GR201">
            <v>0</v>
          </cell>
          <cell r="GS201">
            <v>164119</v>
          </cell>
          <cell r="GT201">
            <v>0</v>
          </cell>
          <cell r="GU201">
            <v>164119</v>
          </cell>
          <cell r="GV201">
            <v>0</v>
          </cell>
          <cell r="GW201">
            <v>0</v>
          </cell>
          <cell r="GX201">
            <v>0</v>
          </cell>
          <cell r="GY201">
            <v>0</v>
          </cell>
          <cell r="GZ201">
            <v>0</v>
          </cell>
          <cell r="HA201">
            <v>0</v>
          </cell>
          <cell r="HB201">
            <v>0</v>
          </cell>
          <cell r="HC201">
            <v>0</v>
          </cell>
          <cell r="HD201">
            <v>0</v>
          </cell>
          <cell r="HE201">
            <v>0</v>
          </cell>
          <cell r="HF201">
            <v>0</v>
          </cell>
          <cell r="HG201">
            <v>0</v>
          </cell>
          <cell r="HH201">
            <v>0</v>
          </cell>
          <cell r="HI201">
            <v>0</v>
          </cell>
          <cell r="HJ201">
            <v>0</v>
          </cell>
          <cell r="HK201">
            <v>0</v>
          </cell>
          <cell r="HL201">
            <v>0</v>
          </cell>
          <cell r="HM201">
            <v>0</v>
          </cell>
          <cell r="HN201">
            <v>0</v>
          </cell>
          <cell r="HO201">
            <v>0</v>
          </cell>
          <cell r="HP201">
            <v>0</v>
          </cell>
          <cell r="HQ201">
            <v>0</v>
          </cell>
          <cell r="HR201">
            <v>0</v>
          </cell>
          <cell r="HS201">
            <v>0</v>
          </cell>
          <cell r="HT201">
            <v>0</v>
          </cell>
          <cell r="HU201">
            <v>0</v>
          </cell>
          <cell r="HV201">
            <v>0</v>
          </cell>
          <cell r="HW201">
            <v>0</v>
          </cell>
          <cell r="HX201">
            <v>0</v>
          </cell>
          <cell r="HY201">
            <v>0</v>
          </cell>
          <cell r="HZ201">
            <v>0</v>
          </cell>
          <cell r="IA201">
            <v>0</v>
          </cell>
          <cell r="IB201">
            <v>0</v>
          </cell>
          <cell r="IC201">
            <v>8308.9885183167862</v>
          </cell>
          <cell r="ID201">
            <v>0</v>
          </cell>
          <cell r="IE201">
            <v>81.175999999999988</v>
          </cell>
          <cell r="IF201">
            <v>0</v>
          </cell>
          <cell r="IG201">
            <v>1379.5060000000001</v>
          </cell>
          <cell r="IH201">
            <v>0</v>
          </cell>
          <cell r="II201">
            <v>0</v>
          </cell>
          <cell r="IJ201">
            <v>0</v>
          </cell>
          <cell r="IK201">
            <v>164119</v>
          </cell>
          <cell r="IL201">
            <v>0</v>
          </cell>
          <cell r="IM201">
            <v>164119</v>
          </cell>
          <cell r="IN201">
            <v>0</v>
          </cell>
          <cell r="IO201">
            <v>0</v>
          </cell>
          <cell r="IP201">
            <v>0</v>
          </cell>
          <cell r="IQ201">
            <v>0</v>
          </cell>
          <cell r="IR201">
            <v>0</v>
          </cell>
          <cell r="IS201">
            <v>0</v>
          </cell>
          <cell r="IT201">
            <v>0</v>
          </cell>
          <cell r="IU201">
            <v>0</v>
          </cell>
          <cell r="IV201">
            <v>0</v>
          </cell>
          <cell r="IW201">
            <v>0</v>
          </cell>
          <cell r="IX201">
            <v>0</v>
          </cell>
          <cell r="IY201">
            <v>121.90338826000001</v>
          </cell>
          <cell r="IZ201">
            <v>0</v>
          </cell>
          <cell r="JA201">
            <v>0</v>
          </cell>
          <cell r="JB201">
            <v>0</v>
          </cell>
          <cell r="JC201">
            <v>0</v>
          </cell>
          <cell r="JD201">
            <v>0</v>
          </cell>
          <cell r="JE201">
            <v>0</v>
          </cell>
          <cell r="JF201">
            <v>0</v>
          </cell>
          <cell r="JG201">
            <v>273</v>
          </cell>
          <cell r="JH201">
            <v>0</v>
          </cell>
          <cell r="JI201">
            <v>273</v>
          </cell>
          <cell r="JJ201">
            <v>6.3401916800000002</v>
          </cell>
          <cell r="JK201">
            <v>0</v>
          </cell>
          <cell r="JL201">
            <v>0</v>
          </cell>
          <cell r="JM201">
            <v>0</v>
          </cell>
          <cell r="JN201">
            <v>0</v>
          </cell>
          <cell r="JO201">
            <v>0</v>
          </cell>
          <cell r="JP201">
            <v>0</v>
          </cell>
          <cell r="JQ201">
            <v>0</v>
          </cell>
          <cell r="JR201">
            <v>22</v>
          </cell>
          <cell r="JS201">
            <v>0</v>
          </cell>
          <cell r="JT201">
            <v>22</v>
          </cell>
          <cell r="JU201">
            <v>115.56319658000001</v>
          </cell>
          <cell r="JV201">
            <v>0</v>
          </cell>
          <cell r="JW201">
            <v>0</v>
          </cell>
          <cell r="JX201">
            <v>0</v>
          </cell>
          <cell r="JY201">
            <v>0</v>
          </cell>
          <cell r="JZ201">
            <v>0</v>
          </cell>
          <cell r="KA201">
            <v>0</v>
          </cell>
          <cell r="KB201">
            <v>0</v>
          </cell>
          <cell r="KC201">
            <v>251</v>
          </cell>
          <cell r="KD201">
            <v>0</v>
          </cell>
          <cell r="KE201">
            <v>251</v>
          </cell>
          <cell r="KF201">
            <v>0</v>
          </cell>
          <cell r="KG201">
            <v>0</v>
          </cell>
          <cell r="KH201">
            <v>0</v>
          </cell>
          <cell r="KI201">
            <v>0</v>
          </cell>
          <cell r="KJ201">
            <v>0</v>
          </cell>
          <cell r="KK201">
            <v>0</v>
          </cell>
          <cell r="KL201">
            <v>0</v>
          </cell>
          <cell r="KM201">
            <v>0</v>
          </cell>
          <cell r="KN201">
            <v>0</v>
          </cell>
          <cell r="KO201">
            <v>0</v>
          </cell>
          <cell r="KP201">
            <v>0</v>
          </cell>
          <cell r="KQ201">
            <v>0</v>
          </cell>
          <cell r="KR201">
            <v>0</v>
          </cell>
          <cell r="KS201">
            <v>0</v>
          </cell>
          <cell r="KT201">
            <v>0</v>
          </cell>
          <cell r="KU201">
            <v>0</v>
          </cell>
          <cell r="KV201">
            <v>0</v>
          </cell>
          <cell r="KW201">
            <v>0</v>
          </cell>
          <cell r="KX201">
            <v>0</v>
          </cell>
          <cell r="KY201">
            <v>0</v>
          </cell>
          <cell r="KZ201">
            <v>0</v>
          </cell>
          <cell r="LA201">
            <v>0</v>
          </cell>
          <cell r="LB201">
            <v>115.56319658000001</v>
          </cell>
          <cell r="LC201">
            <v>0</v>
          </cell>
          <cell r="LD201">
            <v>0</v>
          </cell>
          <cell r="LE201">
            <v>0</v>
          </cell>
          <cell r="LF201">
            <v>0</v>
          </cell>
          <cell r="LG201">
            <v>0</v>
          </cell>
          <cell r="LH201">
            <v>0</v>
          </cell>
          <cell r="LI201">
            <v>0</v>
          </cell>
          <cell r="LJ201">
            <v>251</v>
          </cell>
          <cell r="LK201">
            <v>0</v>
          </cell>
          <cell r="LL201">
            <v>251</v>
          </cell>
          <cell r="LQ201">
            <v>0</v>
          </cell>
          <cell r="LR201">
            <v>0</v>
          </cell>
          <cell r="LS201">
            <v>0</v>
          </cell>
          <cell r="LT201">
            <v>0</v>
          </cell>
          <cell r="LU201">
            <v>0</v>
          </cell>
          <cell r="LX201">
            <v>0</v>
          </cell>
          <cell r="LY201">
            <v>0</v>
          </cell>
          <cell r="LZ201">
            <v>0</v>
          </cell>
          <cell r="MA201">
            <v>0</v>
          </cell>
          <cell r="MB201">
            <v>0</v>
          </cell>
          <cell r="MC201">
            <v>0</v>
          </cell>
          <cell r="MD201">
            <v>0</v>
          </cell>
          <cell r="ME201">
            <v>0</v>
          </cell>
          <cell r="MF201">
            <v>0</v>
          </cell>
          <cell r="MG201">
            <v>0</v>
          </cell>
          <cell r="MH201">
            <v>0</v>
          </cell>
          <cell r="MI201">
            <v>0</v>
          </cell>
          <cell r="MJ201">
            <v>0</v>
          </cell>
          <cell r="MK201">
            <v>0</v>
          </cell>
          <cell r="ML201">
            <v>0</v>
          </cell>
          <cell r="MM201">
            <v>0</v>
          </cell>
          <cell r="MN201">
            <v>0</v>
          </cell>
          <cell r="MO201">
            <v>0</v>
          </cell>
          <cell r="MP201">
            <v>0</v>
          </cell>
          <cell r="MQ201">
            <v>0</v>
          </cell>
          <cell r="MR201">
            <v>0</v>
          </cell>
          <cell r="MS201">
            <v>0</v>
          </cell>
          <cell r="MT201">
            <v>0</v>
          </cell>
          <cell r="MU201">
            <v>0</v>
          </cell>
          <cell r="MV201">
            <v>0</v>
          </cell>
          <cell r="MW201">
            <v>0</v>
          </cell>
          <cell r="MX201">
            <v>0</v>
          </cell>
          <cell r="MY201">
            <v>0</v>
          </cell>
          <cell r="MZ201">
            <v>0</v>
          </cell>
          <cell r="NA201">
            <v>0</v>
          </cell>
          <cell r="NB201">
            <v>0</v>
          </cell>
          <cell r="NC201">
            <v>0</v>
          </cell>
          <cell r="ND201">
            <v>0</v>
          </cell>
          <cell r="NE201">
            <v>0</v>
          </cell>
          <cell r="NF201">
            <v>0</v>
          </cell>
          <cell r="NG201">
            <v>0</v>
          </cell>
          <cell r="NH201">
            <v>0</v>
          </cell>
          <cell r="NI201">
            <v>0</v>
          </cell>
          <cell r="NJ201">
            <v>0</v>
          </cell>
          <cell r="NK201">
            <v>0</v>
          </cell>
          <cell r="NL201">
            <v>0</v>
          </cell>
          <cell r="NM201">
            <v>0</v>
          </cell>
          <cell r="NN201">
            <v>0</v>
          </cell>
          <cell r="NO201">
            <v>0</v>
          </cell>
          <cell r="NP201">
            <v>0</v>
          </cell>
          <cell r="NQ201">
            <v>0</v>
          </cell>
          <cell r="NR201">
            <v>0</v>
          </cell>
          <cell r="NS201">
            <v>0</v>
          </cell>
          <cell r="NT201">
            <v>0</v>
          </cell>
          <cell r="NU201">
            <v>0</v>
          </cell>
          <cell r="NV201">
            <v>0</v>
          </cell>
          <cell r="NW201">
            <v>0</v>
          </cell>
          <cell r="NX201">
            <v>0</v>
          </cell>
          <cell r="NY201">
            <v>0</v>
          </cell>
          <cell r="NZ201">
            <v>0</v>
          </cell>
          <cell r="OA201">
            <v>0</v>
          </cell>
          <cell r="OB201">
            <v>0</v>
          </cell>
          <cell r="OC201">
            <v>0</v>
          </cell>
          <cell r="OD201">
            <v>0</v>
          </cell>
          <cell r="OE201">
            <v>0</v>
          </cell>
          <cell r="OF201">
            <v>0</v>
          </cell>
          <cell r="OG201">
            <v>0</v>
          </cell>
          <cell r="OH201">
            <v>0</v>
          </cell>
          <cell r="OI201">
            <v>0</v>
          </cell>
          <cell r="OJ201">
            <v>0</v>
          </cell>
          <cell r="OL201" t="str">
            <v>нд</v>
          </cell>
          <cell r="OM201" t="str">
            <v>нд</v>
          </cell>
          <cell r="ON201" t="str">
            <v>нд</v>
          </cell>
          <cell r="OO201" t="str">
            <v>нд</v>
          </cell>
          <cell r="OP201" t="str">
            <v>нд</v>
          </cell>
          <cell r="OR201" t="str">
            <v>нд</v>
          </cell>
          <cell r="OT201">
            <v>15637.185665075769</v>
          </cell>
        </row>
        <row r="202">
          <cell r="A202" t="str">
            <v>Г</v>
          </cell>
          <cell r="B202" t="str">
            <v>1.2.4.1.1</v>
          </cell>
          <cell r="C202" t="str">
            <v>Строительство, реконструкция, модернизация и техническое перевооружение источников тепловой энергии, всего, в том числе:</v>
          </cell>
          <cell r="D202" t="str">
            <v>Г</v>
          </cell>
          <cell r="E202">
            <v>0</v>
          </cell>
          <cell r="H202">
            <v>0</v>
          </cell>
          <cell r="J202">
            <v>2455.9926644699999</v>
          </cell>
          <cell r="K202">
            <v>0</v>
          </cell>
          <cell r="L202">
            <v>2455.9926644699999</v>
          </cell>
          <cell r="M202">
            <v>999.58759440000017</v>
          </cell>
          <cell r="N202">
            <v>0</v>
          </cell>
          <cell r="O202">
            <v>199.96046895000003</v>
          </cell>
          <cell r="P202">
            <v>69.464734550000003</v>
          </cell>
          <cell r="Q202">
            <v>1186.9798665699998</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t="str">
            <v/>
          </cell>
          <cell r="BC202" t="str">
            <v/>
          </cell>
          <cell r="BD202" t="str">
            <v/>
          </cell>
          <cell r="BE202" t="str">
            <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t="str">
            <v/>
          </cell>
          <cell r="CR202" t="str">
            <v/>
          </cell>
          <cell r="CS202" t="str">
            <v/>
          </cell>
          <cell r="CT202" t="str">
            <v/>
          </cell>
          <cell r="CU202">
            <v>0</v>
          </cell>
          <cell r="CX202">
            <v>11773.071493446381</v>
          </cell>
          <cell r="CY202">
            <v>2007.6103241393257</v>
          </cell>
          <cell r="CZ202">
            <v>3841.5348877713004</v>
          </cell>
          <cell r="DA202">
            <v>3963.2928893735866</v>
          </cell>
          <cell r="DB202">
            <v>1960.6333921621663</v>
          </cell>
          <cell r="DE202">
            <v>0</v>
          </cell>
          <cell r="DG202">
            <v>1858.2327315399998</v>
          </cell>
          <cell r="DH202">
            <v>0</v>
          </cell>
          <cell r="DI202">
            <v>1858.2327315399998</v>
          </cell>
          <cell r="DJ202">
            <v>591.40477412999996</v>
          </cell>
          <cell r="DK202">
            <v>443.57690142000001</v>
          </cell>
          <cell r="DL202">
            <v>711.97321601999988</v>
          </cell>
          <cell r="DM202">
            <v>111.27783997</v>
          </cell>
          <cell r="DN202">
            <v>7287.9116630170756</v>
          </cell>
          <cell r="DS202">
            <v>457.4</v>
          </cell>
          <cell r="DT202">
            <v>1398.5</v>
          </cell>
          <cell r="DU202">
            <v>1496.3844160049637</v>
          </cell>
          <cell r="DV202">
            <v>3935.6272470121125</v>
          </cell>
          <cell r="DW202">
            <v>1398.5</v>
          </cell>
          <cell r="DX202" t="str">
            <v/>
          </cell>
          <cell r="DY202" t="str">
            <v/>
          </cell>
          <cell r="DZ202" t="str">
            <v/>
          </cell>
          <cell r="EA202" t="str">
            <v/>
          </cell>
          <cell r="EB202">
            <v>0</v>
          </cell>
          <cell r="EC202">
            <v>381.27780788000001</v>
          </cell>
          <cell r="ED202">
            <v>195.56735697000005</v>
          </cell>
          <cell r="EE202">
            <v>22.006682420000001</v>
          </cell>
          <cell r="EF202">
            <v>155.14677308</v>
          </cell>
          <cell r="EG202">
            <v>8.5569954100000007</v>
          </cell>
          <cell r="EH202">
            <v>77.123455160000006</v>
          </cell>
          <cell r="EI202">
            <v>7.1553000000000005E-2</v>
          </cell>
          <cell r="EJ202">
            <v>1.69555777</v>
          </cell>
          <cell r="EK202">
            <v>71.096784159999999</v>
          </cell>
          <cell r="EL202">
            <v>4.2595602299999999</v>
          </cell>
          <cell r="EM202">
            <v>304.15435272000002</v>
          </cell>
          <cell r="EN202">
            <v>195.49580397000003</v>
          </cell>
          <cell r="EO202">
            <v>20.31112465</v>
          </cell>
          <cell r="EP202">
            <v>84.049988920000004</v>
          </cell>
          <cell r="EQ202">
            <v>4.2974351799999999</v>
          </cell>
          <cell r="ER202">
            <v>195.49580397000003</v>
          </cell>
          <cell r="ES202">
            <v>0</v>
          </cell>
          <cell r="ET202">
            <v>0</v>
          </cell>
          <cell r="EU202">
            <v>0</v>
          </cell>
          <cell r="EV202">
            <v>0</v>
          </cell>
          <cell r="EW202">
            <v>0</v>
          </cell>
          <cell r="EX202">
            <v>0</v>
          </cell>
          <cell r="EY202">
            <v>0</v>
          </cell>
          <cell r="EZ202">
            <v>0</v>
          </cell>
          <cell r="FA202">
            <v>0</v>
          </cell>
          <cell r="FB202">
            <v>304.15435272000002</v>
          </cell>
          <cell r="FC202">
            <v>195.49580397000003</v>
          </cell>
          <cell r="FD202">
            <v>20.31112465</v>
          </cell>
          <cell r="FE202">
            <v>84.049988920000004</v>
          </cell>
          <cell r="FF202">
            <v>4.2974351799999999</v>
          </cell>
          <cell r="FG202" t="str">
            <v/>
          </cell>
          <cell r="FH202" t="str">
            <v/>
          </cell>
          <cell r="FI202" t="str">
            <v/>
          </cell>
          <cell r="FJ202" t="str">
            <v/>
          </cell>
          <cell r="FK202">
            <v>0</v>
          </cell>
          <cell r="FN202">
            <v>11773.071493446381</v>
          </cell>
          <cell r="FO202">
            <v>0</v>
          </cell>
          <cell r="FP202">
            <v>291.60899999999998</v>
          </cell>
          <cell r="FQ202">
            <v>0</v>
          </cell>
          <cell r="FR202">
            <v>2020.682</v>
          </cell>
          <cell r="FS202">
            <v>1892.0920000000001</v>
          </cell>
          <cell r="FT202">
            <v>72.739999999999995</v>
          </cell>
          <cell r="FU202">
            <v>55.85</v>
          </cell>
          <cell r="FV202">
            <v>202321</v>
          </cell>
          <cell r="FW202">
            <v>0</v>
          </cell>
          <cell r="FX202">
            <v>202321</v>
          </cell>
          <cell r="FZ202">
            <v>1199.2375608699999</v>
          </cell>
          <cell r="GA202">
            <v>0</v>
          </cell>
          <cell r="GB202">
            <v>36.483000000000004</v>
          </cell>
          <cell r="GC202">
            <v>0</v>
          </cell>
          <cell r="GD202">
            <v>545.12599999999998</v>
          </cell>
          <cell r="GE202">
            <v>545.12599999999998</v>
          </cell>
          <cell r="GF202">
            <v>0</v>
          </cell>
          <cell r="GG202">
            <v>0</v>
          </cell>
          <cell r="GH202">
            <v>13857</v>
          </cell>
          <cell r="GI202">
            <v>0</v>
          </cell>
          <cell r="GJ202">
            <v>13857</v>
          </cell>
          <cell r="GK202">
            <v>8308.9885183167862</v>
          </cell>
          <cell r="GL202">
            <v>0</v>
          </cell>
          <cell r="GM202">
            <v>81.175999999999988</v>
          </cell>
          <cell r="GN202">
            <v>0</v>
          </cell>
          <cell r="GO202">
            <v>1379.5060000000001</v>
          </cell>
          <cell r="GP202">
            <v>0</v>
          </cell>
          <cell r="GQ202">
            <v>0</v>
          </cell>
          <cell r="GR202">
            <v>0</v>
          </cell>
          <cell r="GS202">
            <v>164119</v>
          </cell>
          <cell r="GT202">
            <v>0</v>
          </cell>
          <cell r="GU202">
            <v>164119</v>
          </cell>
          <cell r="GV202">
            <v>0</v>
          </cell>
          <cell r="GW202">
            <v>0</v>
          </cell>
          <cell r="GX202">
            <v>0</v>
          </cell>
          <cell r="GY202">
            <v>0</v>
          </cell>
          <cell r="GZ202">
            <v>0</v>
          </cell>
          <cell r="HA202">
            <v>0</v>
          </cell>
          <cell r="HB202">
            <v>0</v>
          </cell>
          <cell r="HC202">
            <v>0</v>
          </cell>
          <cell r="HD202">
            <v>0</v>
          </cell>
          <cell r="HE202">
            <v>0</v>
          </cell>
          <cell r="HF202">
            <v>0</v>
          </cell>
          <cell r="HG202">
            <v>0</v>
          </cell>
          <cell r="HH202">
            <v>0</v>
          </cell>
          <cell r="HI202">
            <v>0</v>
          </cell>
          <cell r="HJ202">
            <v>0</v>
          </cell>
          <cell r="HK202">
            <v>0</v>
          </cell>
          <cell r="HL202">
            <v>0</v>
          </cell>
          <cell r="HM202">
            <v>0</v>
          </cell>
          <cell r="HN202">
            <v>0</v>
          </cell>
          <cell r="HO202">
            <v>0</v>
          </cell>
          <cell r="HP202">
            <v>0</v>
          </cell>
          <cell r="HQ202">
            <v>0</v>
          </cell>
          <cell r="HR202">
            <v>0</v>
          </cell>
          <cell r="HS202">
            <v>0</v>
          </cell>
          <cell r="HT202">
            <v>0</v>
          </cell>
          <cell r="HU202">
            <v>0</v>
          </cell>
          <cell r="HV202">
            <v>0</v>
          </cell>
          <cell r="HW202">
            <v>0</v>
          </cell>
          <cell r="HX202">
            <v>0</v>
          </cell>
          <cell r="HY202">
            <v>0</v>
          </cell>
          <cell r="HZ202">
            <v>0</v>
          </cell>
          <cell r="IA202">
            <v>0</v>
          </cell>
          <cell r="IB202">
            <v>0</v>
          </cell>
          <cell r="IC202">
            <v>8308.9885183167862</v>
          </cell>
          <cell r="ID202">
            <v>0</v>
          </cell>
          <cell r="IE202">
            <v>81.175999999999988</v>
          </cell>
          <cell r="IF202">
            <v>0</v>
          </cell>
          <cell r="IG202">
            <v>1379.5060000000001</v>
          </cell>
          <cell r="IH202">
            <v>0</v>
          </cell>
          <cell r="II202">
            <v>0</v>
          </cell>
          <cell r="IJ202">
            <v>0</v>
          </cell>
          <cell r="IK202">
            <v>164119</v>
          </cell>
          <cell r="IL202">
            <v>0</v>
          </cell>
          <cell r="IM202">
            <v>164119</v>
          </cell>
          <cell r="IN202">
            <v>0</v>
          </cell>
          <cell r="IO202">
            <v>0</v>
          </cell>
          <cell r="IP202">
            <v>0</v>
          </cell>
          <cell r="IQ202">
            <v>0</v>
          </cell>
          <cell r="IR202">
            <v>0</v>
          </cell>
          <cell r="IS202">
            <v>0</v>
          </cell>
          <cell r="IT202">
            <v>0</v>
          </cell>
          <cell r="IU202">
            <v>0</v>
          </cell>
          <cell r="IV202">
            <v>0</v>
          </cell>
          <cell r="IW202">
            <v>0</v>
          </cell>
          <cell r="IX202">
            <v>0</v>
          </cell>
          <cell r="IY202">
            <v>121.90338826000001</v>
          </cell>
          <cell r="IZ202">
            <v>0</v>
          </cell>
          <cell r="JA202">
            <v>0</v>
          </cell>
          <cell r="JB202">
            <v>0</v>
          </cell>
          <cell r="JC202">
            <v>0</v>
          </cell>
          <cell r="JD202">
            <v>0</v>
          </cell>
          <cell r="JE202">
            <v>0</v>
          </cell>
          <cell r="JF202">
            <v>0</v>
          </cell>
          <cell r="JG202">
            <v>273</v>
          </cell>
          <cell r="JH202">
            <v>0</v>
          </cell>
          <cell r="JI202">
            <v>273</v>
          </cell>
          <cell r="JJ202">
            <v>6.3401916800000002</v>
          </cell>
          <cell r="JK202">
            <v>0</v>
          </cell>
          <cell r="JL202">
            <v>0</v>
          </cell>
          <cell r="JM202">
            <v>0</v>
          </cell>
          <cell r="JN202">
            <v>0</v>
          </cell>
          <cell r="JO202">
            <v>0</v>
          </cell>
          <cell r="JP202">
            <v>0</v>
          </cell>
          <cell r="JQ202">
            <v>0</v>
          </cell>
          <cell r="JR202">
            <v>22</v>
          </cell>
          <cell r="JS202">
            <v>0</v>
          </cell>
          <cell r="JT202">
            <v>22</v>
          </cell>
          <cell r="JU202">
            <v>115.56319658000001</v>
          </cell>
          <cell r="JV202">
            <v>0</v>
          </cell>
          <cell r="JW202">
            <v>0</v>
          </cell>
          <cell r="JX202">
            <v>0</v>
          </cell>
          <cell r="JY202">
            <v>0</v>
          </cell>
          <cell r="JZ202">
            <v>0</v>
          </cell>
          <cell r="KA202">
            <v>0</v>
          </cell>
          <cell r="KB202">
            <v>0</v>
          </cell>
          <cell r="KC202">
            <v>251</v>
          </cell>
          <cell r="KD202">
            <v>0</v>
          </cell>
          <cell r="KE202">
            <v>251</v>
          </cell>
          <cell r="KF202">
            <v>0</v>
          </cell>
          <cell r="KG202">
            <v>0</v>
          </cell>
          <cell r="KH202">
            <v>0</v>
          </cell>
          <cell r="KI202">
            <v>0</v>
          </cell>
          <cell r="KJ202">
            <v>0</v>
          </cell>
          <cell r="KK202">
            <v>0</v>
          </cell>
          <cell r="KL202">
            <v>0</v>
          </cell>
          <cell r="KM202">
            <v>0</v>
          </cell>
          <cell r="KN202">
            <v>0</v>
          </cell>
          <cell r="KO202">
            <v>0</v>
          </cell>
          <cell r="KP202">
            <v>0</v>
          </cell>
          <cell r="KQ202">
            <v>0</v>
          </cell>
          <cell r="KR202">
            <v>0</v>
          </cell>
          <cell r="KS202">
            <v>0</v>
          </cell>
          <cell r="KT202">
            <v>0</v>
          </cell>
          <cell r="KU202">
            <v>0</v>
          </cell>
          <cell r="KV202">
            <v>0</v>
          </cell>
          <cell r="KW202">
            <v>0</v>
          </cell>
          <cell r="KX202">
            <v>0</v>
          </cell>
          <cell r="KY202">
            <v>0</v>
          </cell>
          <cell r="KZ202">
            <v>0</v>
          </cell>
          <cell r="LA202">
            <v>0</v>
          </cell>
          <cell r="LB202">
            <v>115.56319658000001</v>
          </cell>
          <cell r="LC202">
            <v>0</v>
          </cell>
          <cell r="LD202">
            <v>0</v>
          </cell>
          <cell r="LE202">
            <v>0</v>
          </cell>
          <cell r="LF202">
            <v>0</v>
          </cell>
          <cell r="LG202">
            <v>0</v>
          </cell>
          <cell r="LH202">
            <v>0</v>
          </cell>
          <cell r="LI202">
            <v>0</v>
          </cell>
          <cell r="LJ202">
            <v>251</v>
          </cell>
          <cell r="LK202">
            <v>0</v>
          </cell>
          <cell r="LL202">
            <v>251</v>
          </cell>
          <cell r="LQ202">
            <v>0</v>
          </cell>
          <cell r="LR202">
            <v>0</v>
          </cell>
          <cell r="LS202">
            <v>0</v>
          </cell>
          <cell r="LT202">
            <v>0</v>
          </cell>
          <cell r="LU202">
            <v>0</v>
          </cell>
          <cell r="LX202">
            <v>0</v>
          </cell>
          <cell r="LY202">
            <v>0</v>
          </cell>
          <cell r="LZ202">
            <v>0</v>
          </cell>
          <cell r="MA202">
            <v>0</v>
          </cell>
          <cell r="MB202">
            <v>0</v>
          </cell>
          <cell r="MC202">
            <v>0</v>
          </cell>
          <cell r="MD202">
            <v>0</v>
          </cell>
          <cell r="ME202">
            <v>0</v>
          </cell>
          <cell r="MF202">
            <v>0</v>
          </cell>
          <cell r="MG202">
            <v>0</v>
          </cell>
          <cell r="MH202">
            <v>0</v>
          </cell>
          <cell r="MI202">
            <v>0</v>
          </cell>
          <cell r="MJ202">
            <v>0</v>
          </cell>
          <cell r="MK202">
            <v>0</v>
          </cell>
          <cell r="ML202">
            <v>0</v>
          </cell>
          <cell r="MM202">
            <v>0</v>
          </cell>
          <cell r="MN202">
            <v>0</v>
          </cell>
          <cell r="MO202">
            <v>0</v>
          </cell>
          <cell r="MP202">
            <v>0</v>
          </cell>
          <cell r="MQ202">
            <v>0</v>
          </cell>
          <cell r="MR202">
            <v>0</v>
          </cell>
          <cell r="MS202">
            <v>0</v>
          </cell>
          <cell r="MT202">
            <v>0</v>
          </cell>
          <cell r="MU202">
            <v>0</v>
          </cell>
          <cell r="MV202">
            <v>0</v>
          </cell>
          <cell r="MW202">
            <v>0</v>
          </cell>
          <cell r="MX202">
            <v>0</v>
          </cell>
          <cell r="MY202">
            <v>0</v>
          </cell>
          <cell r="MZ202">
            <v>0</v>
          </cell>
          <cell r="NA202">
            <v>0</v>
          </cell>
          <cell r="NB202">
            <v>0</v>
          </cell>
          <cell r="NC202">
            <v>0</v>
          </cell>
          <cell r="ND202">
            <v>0</v>
          </cell>
          <cell r="NE202">
            <v>0</v>
          </cell>
          <cell r="NF202">
            <v>0</v>
          </cell>
          <cell r="NG202">
            <v>0</v>
          </cell>
          <cell r="NH202">
            <v>0</v>
          </cell>
          <cell r="NI202">
            <v>0</v>
          </cell>
          <cell r="NJ202">
            <v>0</v>
          </cell>
          <cell r="NK202">
            <v>0</v>
          </cell>
          <cell r="NL202">
            <v>0</v>
          </cell>
          <cell r="NM202">
            <v>0</v>
          </cell>
          <cell r="NN202">
            <v>0</v>
          </cell>
          <cell r="NO202">
            <v>0</v>
          </cell>
          <cell r="NP202">
            <v>0</v>
          </cell>
          <cell r="NQ202">
            <v>0</v>
          </cell>
          <cell r="NR202">
            <v>0</v>
          </cell>
          <cell r="NS202">
            <v>0</v>
          </cell>
          <cell r="NT202">
            <v>0</v>
          </cell>
          <cell r="NU202">
            <v>0</v>
          </cell>
          <cell r="NV202">
            <v>0</v>
          </cell>
          <cell r="NW202">
            <v>0</v>
          </cell>
          <cell r="NX202">
            <v>0</v>
          </cell>
          <cell r="NY202">
            <v>0</v>
          </cell>
          <cell r="NZ202">
            <v>0</v>
          </cell>
          <cell r="OA202">
            <v>0</v>
          </cell>
          <cell r="OB202">
            <v>0</v>
          </cell>
          <cell r="OC202">
            <v>0</v>
          </cell>
          <cell r="OD202">
            <v>0</v>
          </cell>
          <cell r="OE202">
            <v>0</v>
          </cell>
          <cell r="OF202">
            <v>0</v>
          </cell>
          <cell r="OG202">
            <v>0</v>
          </cell>
          <cell r="OH202">
            <v>0</v>
          </cell>
          <cell r="OI202">
            <v>0</v>
          </cell>
          <cell r="OJ202">
            <v>0</v>
          </cell>
          <cell r="OL202" t="str">
            <v>нд</v>
          </cell>
          <cell r="OM202" t="str">
            <v>нд</v>
          </cell>
          <cell r="ON202" t="str">
            <v>нд</v>
          </cell>
          <cell r="OO202" t="str">
            <v>нд</v>
          </cell>
          <cell r="OP202" t="str">
            <v>нд</v>
          </cell>
          <cell r="OR202" t="str">
            <v>нд</v>
          </cell>
          <cell r="OT202">
            <v>15637.185665075769</v>
          </cell>
        </row>
        <row r="203">
          <cell r="A203" t="str">
            <v>Г</v>
          </cell>
          <cell r="B203" t="str">
            <v>1.2.4.1.2</v>
          </cell>
          <cell r="C203" t="str">
            <v>Строительство, реконструкция, модернизация и техническое перевооружение тепловых сетей, всего, в том числе:</v>
          </cell>
          <cell r="D203" t="str">
            <v>Г</v>
          </cell>
          <cell r="E203">
            <v>0</v>
          </cell>
          <cell r="H203">
            <v>0</v>
          </cell>
          <cell r="J203">
            <v>2455.9926644699999</v>
          </cell>
          <cell r="K203">
            <v>0</v>
          </cell>
          <cell r="L203">
            <v>2455.9926644699999</v>
          </cell>
          <cell r="M203">
            <v>999.58759440000017</v>
          </cell>
          <cell r="N203">
            <v>0</v>
          </cell>
          <cell r="O203">
            <v>199.96046895000003</v>
          </cell>
          <cell r="P203">
            <v>69.464734550000003</v>
          </cell>
          <cell r="Q203">
            <v>1186.9798665699998</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0</v>
          </cell>
          <cell r="AN203">
            <v>0</v>
          </cell>
          <cell r="AO203">
            <v>0</v>
          </cell>
          <cell r="AP203">
            <v>0</v>
          </cell>
          <cell r="AQ203">
            <v>0</v>
          </cell>
          <cell r="AR203">
            <v>0</v>
          </cell>
          <cell r="AS203">
            <v>0</v>
          </cell>
          <cell r="AT203">
            <v>0</v>
          </cell>
          <cell r="AU203">
            <v>0</v>
          </cell>
          <cell r="AV203">
            <v>0</v>
          </cell>
          <cell r="AW203">
            <v>0</v>
          </cell>
          <cell r="AX203">
            <v>0</v>
          </cell>
          <cell r="AY203">
            <v>0</v>
          </cell>
          <cell r="AZ203">
            <v>0</v>
          </cell>
          <cell r="BA203">
            <v>0</v>
          </cell>
          <cell r="BB203" t="str">
            <v/>
          </cell>
          <cell r="BC203" t="str">
            <v/>
          </cell>
          <cell r="BD203" t="str">
            <v/>
          </cell>
          <cell r="BE203" t="str">
            <v/>
          </cell>
          <cell r="BF203">
            <v>0</v>
          </cell>
          <cell r="BG203">
            <v>0</v>
          </cell>
          <cell r="BH203">
            <v>0</v>
          </cell>
          <cell r="BI203">
            <v>0</v>
          </cell>
          <cell r="BJ203">
            <v>0</v>
          </cell>
          <cell r="BK203">
            <v>0</v>
          </cell>
          <cell r="BL203">
            <v>0</v>
          </cell>
          <cell r="BM203">
            <v>0</v>
          </cell>
          <cell r="BN203">
            <v>0</v>
          </cell>
          <cell r="BO203">
            <v>0</v>
          </cell>
          <cell r="BP203">
            <v>0</v>
          </cell>
          <cell r="BQ203">
            <v>0</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t="str">
            <v/>
          </cell>
          <cell r="CR203" t="str">
            <v/>
          </cell>
          <cell r="CS203" t="str">
            <v/>
          </cell>
          <cell r="CT203" t="str">
            <v/>
          </cell>
          <cell r="CU203">
            <v>0</v>
          </cell>
          <cell r="CX203">
            <v>11773.071493446381</v>
          </cell>
          <cell r="CY203">
            <v>2007.6103241393257</v>
          </cell>
          <cell r="CZ203">
            <v>3841.5348877713004</v>
          </cell>
          <cell r="DA203">
            <v>3963.2928893735866</v>
          </cell>
          <cell r="DB203">
            <v>1960.6333921621663</v>
          </cell>
          <cell r="DE203">
            <v>0</v>
          </cell>
          <cell r="DG203">
            <v>1858.2327315399998</v>
          </cell>
          <cell r="DH203">
            <v>0</v>
          </cell>
          <cell r="DI203">
            <v>1858.2327315399998</v>
          </cell>
          <cell r="DJ203">
            <v>591.40477412999996</v>
          </cell>
          <cell r="DK203">
            <v>443.57690142000001</v>
          </cell>
          <cell r="DL203">
            <v>711.97321601999988</v>
          </cell>
          <cell r="DM203">
            <v>111.27783997</v>
          </cell>
          <cell r="DN203">
            <v>7287.9116630170756</v>
          </cell>
          <cell r="DS203">
            <v>457.4</v>
          </cell>
          <cell r="DT203">
            <v>1398.5</v>
          </cell>
          <cell r="DU203">
            <v>1496.3844160049637</v>
          </cell>
          <cell r="DV203">
            <v>3935.6272470121125</v>
          </cell>
          <cell r="DW203">
            <v>1398.5</v>
          </cell>
          <cell r="DX203" t="str">
            <v/>
          </cell>
          <cell r="DY203" t="str">
            <v/>
          </cell>
          <cell r="DZ203" t="str">
            <v/>
          </cell>
          <cell r="EA203" t="str">
            <v/>
          </cell>
          <cell r="EB203">
            <v>0</v>
          </cell>
          <cell r="EC203">
            <v>381.27780788000001</v>
          </cell>
          <cell r="ED203">
            <v>195.56735697000005</v>
          </cell>
          <cell r="EE203">
            <v>22.006682420000001</v>
          </cell>
          <cell r="EF203">
            <v>155.14677308</v>
          </cell>
          <cell r="EG203">
            <v>8.5569954100000007</v>
          </cell>
          <cell r="EH203">
            <v>77.123455160000006</v>
          </cell>
          <cell r="EI203">
            <v>7.1553000000000005E-2</v>
          </cell>
          <cell r="EJ203">
            <v>1.69555777</v>
          </cell>
          <cell r="EK203">
            <v>71.096784159999999</v>
          </cell>
          <cell r="EL203">
            <v>4.2595602299999999</v>
          </cell>
          <cell r="EM203">
            <v>304.15435272000002</v>
          </cell>
          <cell r="EN203">
            <v>195.49580397000003</v>
          </cell>
          <cell r="EO203">
            <v>20.31112465</v>
          </cell>
          <cell r="EP203">
            <v>84.049988920000004</v>
          </cell>
          <cell r="EQ203">
            <v>4.2974351799999999</v>
          </cell>
          <cell r="ER203">
            <v>195.49580397000003</v>
          </cell>
          <cell r="ES203">
            <v>0</v>
          </cell>
          <cell r="ET203">
            <v>0</v>
          </cell>
          <cell r="EU203">
            <v>0</v>
          </cell>
          <cell r="EV203">
            <v>0</v>
          </cell>
          <cell r="EW203">
            <v>0</v>
          </cell>
          <cell r="EX203">
            <v>0</v>
          </cell>
          <cell r="EY203">
            <v>0</v>
          </cell>
          <cell r="EZ203">
            <v>0</v>
          </cell>
          <cell r="FA203">
            <v>0</v>
          </cell>
          <cell r="FB203">
            <v>304.15435272000002</v>
          </cell>
          <cell r="FC203">
            <v>195.49580397000003</v>
          </cell>
          <cell r="FD203">
            <v>20.31112465</v>
          </cell>
          <cell r="FE203">
            <v>84.049988920000004</v>
          </cell>
          <cell r="FF203">
            <v>4.2974351799999999</v>
          </cell>
          <cell r="FG203" t="str">
            <v/>
          </cell>
          <cell r="FH203" t="str">
            <v/>
          </cell>
          <cell r="FI203" t="str">
            <v/>
          </cell>
          <cell r="FJ203" t="str">
            <v/>
          </cell>
          <cell r="FK203">
            <v>0</v>
          </cell>
          <cell r="FN203">
            <v>11773.071493446381</v>
          </cell>
          <cell r="FO203">
            <v>0</v>
          </cell>
          <cell r="FP203">
            <v>291.60899999999998</v>
          </cell>
          <cell r="FQ203">
            <v>0</v>
          </cell>
          <cell r="FR203">
            <v>2020.682</v>
          </cell>
          <cell r="FS203">
            <v>1892.0920000000001</v>
          </cell>
          <cell r="FT203">
            <v>72.739999999999995</v>
          </cell>
          <cell r="FU203">
            <v>55.85</v>
          </cell>
          <cell r="FV203">
            <v>202321</v>
          </cell>
          <cell r="FW203">
            <v>0</v>
          </cell>
          <cell r="FX203">
            <v>202321</v>
          </cell>
          <cell r="FZ203">
            <v>1199.2375608699999</v>
          </cell>
          <cell r="GA203">
            <v>0</v>
          </cell>
          <cell r="GB203">
            <v>36.483000000000004</v>
          </cell>
          <cell r="GC203">
            <v>0</v>
          </cell>
          <cell r="GD203">
            <v>545.12599999999998</v>
          </cell>
          <cell r="GE203">
            <v>545.12599999999998</v>
          </cell>
          <cell r="GF203">
            <v>0</v>
          </cell>
          <cell r="GG203">
            <v>0</v>
          </cell>
          <cell r="GH203">
            <v>13857</v>
          </cell>
          <cell r="GI203">
            <v>0</v>
          </cell>
          <cell r="GJ203">
            <v>13857</v>
          </cell>
          <cell r="GK203">
            <v>8308.9885183167862</v>
          </cell>
          <cell r="GL203">
            <v>0</v>
          </cell>
          <cell r="GM203">
            <v>81.175999999999988</v>
          </cell>
          <cell r="GN203">
            <v>0</v>
          </cell>
          <cell r="GO203">
            <v>1379.5060000000001</v>
          </cell>
          <cell r="GP203">
            <v>0</v>
          </cell>
          <cell r="GQ203">
            <v>0</v>
          </cell>
          <cell r="GR203">
            <v>0</v>
          </cell>
          <cell r="GS203">
            <v>164119</v>
          </cell>
          <cell r="GT203">
            <v>0</v>
          </cell>
          <cell r="GU203">
            <v>164119</v>
          </cell>
          <cell r="GV203">
            <v>0</v>
          </cell>
          <cell r="GW203">
            <v>0</v>
          </cell>
          <cell r="GX203">
            <v>0</v>
          </cell>
          <cell r="GY203">
            <v>0</v>
          </cell>
          <cell r="GZ203">
            <v>0</v>
          </cell>
          <cell r="HA203">
            <v>0</v>
          </cell>
          <cell r="HB203">
            <v>0</v>
          </cell>
          <cell r="HC203">
            <v>0</v>
          </cell>
          <cell r="HD203">
            <v>0</v>
          </cell>
          <cell r="HE203">
            <v>0</v>
          </cell>
          <cell r="HF203">
            <v>0</v>
          </cell>
          <cell r="HG203">
            <v>0</v>
          </cell>
          <cell r="HH203">
            <v>0</v>
          </cell>
          <cell r="HI203">
            <v>0</v>
          </cell>
          <cell r="HJ203">
            <v>0</v>
          </cell>
          <cell r="HK203">
            <v>0</v>
          </cell>
          <cell r="HL203">
            <v>0</v>
          </cell>
          <cell r="HM203">
            <v>0</v>
          </cell>
          <cell r="HN203">
            <v>0</v>
          </cell>
          <cell r="HO203">
            <v>0</v>
          </cell>
          <cell r="HP203">
            <v>0</v>
          </cell>
          <cell r="HQ203">
            <v>0</v>
          </cell>
          <cell r="HR203">
            <v>0</v>
          </cell>
          <cell r="HS203">
            <v>0</v>
          </cell>
          <cell r="HT203">
            <v>0</v>
          </cell>
          <cell r="HU203">
            <v>0</v>
          </cell>
          <cell r="HV203">
            <v>0</v>
          </cell>
          <cell r="HW203">
            <v>0</v>
          </cell>
          <cell r="HX203">
            <v>0</v>
          </cell>
          <cell r="HY203">
            <v>0</v>
          </cell>
          <cell r="HZ203">
            <v>0</v>
          </cell>
          <cell r="IA203">
            <v>0</v>
          </cell>
          <cell r="IB203">
            <v>0</v>
          </cell>
          <cell r="IC203">
            <v>8308.9885183167862</v>
          </cell>
          <cell r="ID203">
            <v>0</v>
          </cell>
          <cell r="IE203">
            <v>81.175999999999988</v>
          </cell>
          <cell r="IF203">
            <v>0</v>
          </cell>
          <cell r="IG203">
            <v>1379.5060000000001</v>
          </cell>
          <cell r="IH203">
            <v>0</v>
          </cell>
          <cell r="II203">
            <v>0</v>
          </cell>
          <cell r="IJ203">
            <v>0</v>
          </cell>
          <cell r="IK203">
            <v>164119</v>
          </cell>
          <cell r="IL203">
            <v>0</v>
          </cell>
          <cell r="IM203">
            <v>164119</v>
          </cell>
          <cell r="IN203">
            <v>0</v>
          </cell>
          <cell r="IO203">
            <v>0</v>
          </cell>
          <cell r="IP203">
            <v>0</v>
          </cell>
          <cell r="IQ203">
            <v>0</v>
          </cell>
          <cell r="IR203">
            <v>0</v>
          </cell>
          <cell r="IS203">
            <v>0</v>
          </cell>
          <cell r="IT203">
            <v>0</v>
          </cell>
          <cell r="IU203">
            <v>0</v>
          </cell>
          <cell r="IV203">
            <v>0</v>
          </cell>
          <cell r="IW203">
            <v>0</v>
          </cell>
          <cell r="IX203">
            <v>0</v>
          </cell>
          <cell r="IY203">
            <v>121.90338826000001</v>
          </cell>
          <cell r="IZ203">
            <v>0</v>
          </cell>
          <cell r="JA203">
            <v>0</v>
          </cell>
          <cell r="JB203">
            <v>0</v>
          </cell>
          <cell r="JC203">
            <v>0</v>
          </cell>
          <cell r="JD203">
            <v>0</v>
          </cell>
          <cell r="JE203">
            <v>0</v>
          </cell>
          <cell r="JF203">
            <v>0</v>
          </cell>
          <cell r="JG203">
            <v>273</v>
          </cell>
          <cell r="JH203">
            <v>0</v>
          </cell>
          <cell r="JI203">
            <v>273</v>
          </cell>
          <cell r="JJ203">
            <v>6.3401916800000002</v>
          </cell>
          <cell r="JK203">
            <v>0</v>
          </cell>
          <cell r="JL203">
            <v>0</v>
          </cell>
          <cell r="JM203">
            <v>0</v>
          </cell>
          <cell r="JN203">
            <v>0</v>
          </cell>
          <cell r="JO203">
            <v>0</v>
          </cell>
          <cell r="JP203">
            <v>0</v>
          </cell>
          <cell r="JQ203">
            <v>0</v>
          </cell>
          <cell r="JR203">
            <v>22</v>
          </cell>
          <cell r="JS203">
            <v>0</v>
          </cell>
          <cell r="JT203">
            <v>22</v>
          </cell>
          <cell r="JU203">
            <v>115.56319658000001</v>
          </cell>
          <cell r="JV203">
            <v>0</v>
          </cell>
          <cell r="JW203">
            <v>0</v>
          </cell>
          <cell r="JX203">
            <v>0</v>
          </cell>
          <cell r="JY203">
            <v>0</v>
          </cell>
          <cell r="JZ203">
            <v>0</v>
          </cell>
          <cell r="KA203">
            <v>0</v>
          </cell>
          <cell r="KB203">
            <v>0</v>
          </cell>
          <cell r="KC203">
            <v>251</v>
          </cell>
          <cell r="KD203">
            <v>0</v>
          </cell>
          <cell r="KE203">
            <v>251</v>
          </cell>
          <cell r="KF203">
            <v>0</v>
          </cell>
          <cell r="KG203">
            <v>0</v>
          </cell>
          <cell r="KH203">
            <v>0</v>
          </cell>
          <cell r="KI203">
            <v>0</v>
          </cell>
          <cell r="KJ203">
            <v>0</v>
          </cell>
          <cell r="KK203">
            <v>0</v>
          </cell>
          <cell r="KL203">
            <v>0</v>
          </cell>
          <cell r="KM203">
            <v>0</v>
          </cell>
          <cell r="KN203">
            <v>0</v>
          </cell>
          <cell r="KO203">
            <v>0</v>
          </cell>
          <cell r="KP203">
            <v>0</v>
          </cell>
          <cell r="KQ203">
            <v>0</v>
          </cell>
          <cell r="KR203">
            <v>0</v>
          </cell>
          <cell r="KS203">
            <v>0</v>
          </cell>
          <cell r="KT203">
            <v>0</v>
          </cell>
          <cell r="KU203">
            <v>0</v>
          </cell>
          <cell r="KV203">
            <v>0</v>
          </cell>
          <cell r="KW203">
            <v>0</v>
          </cell>
          <cell r="KX203">
            <v>0</v>
          </cell>
          <cell r="KY203">
            <v>0</v>
          </cell>
          <cell r="KZ203">
            <v>0</v>
          </cell>
          <cell r="LA203">
            <v>0</v>
          </cell>
          <cell r="LB203">
            <v>115.56319658000001</v>
          </cell>
          <cell r="LC203">
            <v>0</v>
          </cell>
          <cell r="LD203">
            <v>0</v>
          </cell>
          <cell r="LE203">
            <v>0</v>
          </cell>
          <cell r="LF203">
            <v>0</v>
          </cell>
          <cell r="LG203">
            <v>0</v>
          </cell>
          <cell r="LH203">
            <v>0</v>
          </cell>
          <cell r="LI203">
            <v>0</v>
          </cell>
          <cell r="LJ203">
            <v>251</v>
          </cell>
          <cell r="LK203">
            <v>0</v>
          </cell>
          <cell r="LL203">
            <v>251</v>
          </cell>
          <cell r="LQ203">
            <v>0</v>
          </cell>
          <cell r="LR203">
            <v>0</v>
          </cell>
          <cell r="LS203">
            <v>0</v>
          </cell>
          <cell r="LT203">
            <v>0</v>
          </cell>
          <cell r="LU203">
            <v>0</v>
          </cell>
          <cell r="LX203">
            <v>0</v>
          </cell>
          <cell r="LY203">
            <v>0</v>
          </cell>
          <cell r="LZ203">
            <v>0</v>
          </cell>
          <cell r="MA203">
            <v>0</v>
          </cell>
          <cell r="MB203">
            <v>0</v>
          </cell>
          <cell r="MC203">
            <v>0</v>
          </cell>
          <cell r="MD203">
            <v>0</v>
          </cell>
          <cell r="ME203">
            <v>0</v>
          </cell>
          <cell r="MF203">
            <v>0</v>
          </cell>
          <cell r="MG203">
            <v>0</v>
          </cell>
          <cell r="MH203">
            <v>0</v>
          </cell>
          <cell r="MI203">
            <v>0</v>
          </cell>
          <cell r="MJ203">
            <v>0</v>
          </cell>
          <cell r="MK203">
            <v>0</v>
          </cell>
          <cell r="ML203">
            <v>0</v>
          </cell>
          <cell r="MM203">
            <v>0</v>
          </cell>
          <cell r="MN203">
            <v>0</v>
          </cell>
          <cell r="MO203">
            <v>0</v>
          </cell>
          <cell r="MP203">
            <v>0</v>
          </cell>
          <cell r="MQ203">
            <v>0</v>
          </cell>
          <cell r="MR203">
            <v>0</v>
          </cell>
          <cell r="MS203">
            <v>0</v>
          </cell>
          <cell r="MT203">
            <v>0</v>
          </cell>
          <cell r="MU203">
            <v>0</v>
          </cell>
          <cell r="MV203">
            <v>0</v>
          </cell>
          <cell r="MW203">
            <v>0</v>
          </cell>
          <cell r="MX203">
            <v>0</v>
          </cell>
          <cell r="MY203">
            <v>0</v>
          </cell>
          <cell r="MZ203">
            <v>0</v>
          </cell>
          <cell r="NA203">
            <v>0</v>
          </cell>
          <cell r="NB203">
            <v>0</v>
          </cell>
          <cell r="NC203">
            <v>0</v>
          </cell>
          <cell r="ND203">
            <v>0</v>
          </cell>
          <cell r="NE203">
            <v>0</v>
          </cell>
          <cell r="NF203">
            <v>0</v>
          </cell>
          <cell r="NG203">
            <v>0</v>
          </cell>
          <cell r="NH203">
            <v>0</v>
          </cell>
          <cell r="NI203">
            <v>0</v>
          </cell>
          <cell r="NJ203">
            <v>0</v>
          </cell>
          <cell r="NK203">
            <v>0</v>
          </cell>
          <cell r="NL203">
            <v>0</v>
          </cell>
          <cell r="NM203">
            <v>0</v>
          </cell>
          <cell r="NN203">
            <v>0</v>
          </cell>
          <cell r="NO203">
            <v>0</v>
          </cell>
          <cell r="NP203">
            <v>0</v>
          </cell>
          <cell r="NQ203">
            <v>0</v>
          </cell>
          <cell r="NR203">
            <v>0</v>
          </cell>
          <cell r="NS203">
            <v>0</v>
          </cell>
          <cell r="NT203">
            <v>0</v>
          </cell>
          <cell r="NU203">
            <v>0</v>
          </cell>
          <cell r="NV203">
            <v>0</v>
          </cell>
          <cell r="NW203">
            <v>0</v>
          </cell>
          <cell r="NX203">
            <v>0</v>
          </cell>
          <cell r="NY203">
            <v>0</v>
          </cell>
          <cell r="NZ203">
            <v>0</v>
          </cell>
          <cell r="OA203">
            <v>0</v>
          </cell>
          <cell r="OB203">
            <v>0</v>
          </cell>
          <cell r="OC203">
            <v>0</v>
          </cell>
          <cell r="OD203">
            <v>0</v>
          </cell>
          <cell r="OE203">
            <v>0</v>
          </cell>
          <cell r="OF203">
            <v>0</v>
          </cell>
          <cell r="OG203">
            <v>0</v>
          </cell>
          <cell r="OH203">
            <v>0</v>
          </cell>
          <cell r="OI203">
            <v>0</v>
          </cell>
          <cell r="OJ203">
            <v>0</v>
          </cell>
          <cell r="OL203" t="str">
            <v>нд</v>
          </cell>
          <cell r="OM203" t="str">
            <v>нд</v>
          </cell>
          <cell r="ON203" t="str">
            <v>нд</v>
          </cell>
          <cell r="OO203" t="str">
            <v>нд</v>
          </cell>
          <cell r="OP203" t="str">
            <v>нд</v>
          </cell>
          <cell r="OR203" t="str">
            <v>нд</v>
          </cell>
          <cell r="OT203">
            <v>15637.185665075769</v>
          </cell>
        </row>
        <row r="204">
          <cell r="A204" t="str">
            <v>Г</v>
          </cell>
          <cell r="B204" t="str">
            <v>1.2.4.2</v>
          </cell>
          <cell r="C204" t="str">
            <v>Наименование поселения (городского округа)</v>
          </cell>
          <cell r="D204" t="str">
            <v>Г</v>
          </cell>
          <cell r="E204">
            <v>0</v>
          </cell>
          <cell r="H204">
            <v>0</v>
          </cell>
          <cell r="J204">
            <v>2455.9926644699999</v>
          </cell>
          <cell r="K204">
            <v>0</v>
          </cell>
          <cell r="L204">
            <v>2455.9926644699999</v>
          </cell>
          <cell r="M204">
            <v>999.58759440000017</v>
          </cell>
          <cell r="N204">
            <v>0</v>
          </cell>
          <cell r="O204">
            <v>199.96046895000003</v>
          </cell>
          <cell r="P204">
            <v>69.464734550000003</v>
          </cell>
          <cell r="Q204">
            <v>1186.9798665699998</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O204">
            <v>0</v>
          </cell>
          <cell r="AP204">
            <v>0</v>
          </cell>
          <cell r="AQ204">
            <v>0</v>
          </cell>
          <cell r="AR204">
            <v>0</v>
          </cell>
          <cell r="AS204">
            <v>0</v>
          </cell>
          <cell r="AT204">
            <v>0</v>
          </cell>
          <cell r="AU204">
            <v>0</v>
          </cell>
          <cell r="AV204">
            <v>0</v>
          </cell>
          <cell r="AW204">
            <v>0</v>
          </cell>
          <cell r="AX204">
            <v>0</v>
          </cell>
          <cell r="AY204">
            <v>0</v>
          </cell>
          <cell r="AZ204">
            <v>0</v>
          </cell>
          <cell r="BA204">
            <v>0</v>
          </cell>
          <cell r="BB204" t="str">
            <v/>
          </cell>
          <cell r="BC204" t="str">
            <v/>
          </cell>
          <cell r="BD204" t="str">
            <v/>
          </cell>
          <cell r="BE204" t="str">
            <v/>
          </cell>
          <cell r="BF204">
            <v>0</v>
          </cell>
          <cell r="BG204">
            <v>0</v>
          </cell>
          <cell r="BH204">
            <v>0</v>
          </cell>
          <cell r="BI204">
            <v>0</v>
          </cell>
          <cell r="BJ204">
            <v>0</v>
          </cell>
          <cell r="BK204">
            <v>0</v>
          </cell>
          <cell r="BL204">
            <v>0</v>
          </cell>
          <cell r="BM204">
            <v>0</v>
          </cell>
          <cell r="BN204">
            <v>0</v>
          </cell>
          <cell r="BO204">
            <v>0</v>
          </cell>
          <cell r="BP204">
            <v>0</v>
          </cell>
          <cell r="BQ204">
            <v>0</v>
          </cell>
          <cell r="BR204">
            <v>0</v>
          </cell>
          <cell r="BS204">
            <v>0</v>
          </cell>
          <cell r="BT204">
            <v>0</v>
          </cell>
          <cell r="BU204">
            <v>0</v>
          </cell>
          <cell r="BV204">
            <v>0</v>
          </cell>
          <cell r="BW204">
            <v>0</v>
          </cell>
          <cell r="BX204">
            <v>0</v>
          </cell>
          <cell r="BY204">
            <v>0</v>
          </cell>
          <cell r="BZ204">
            <v>0</v>
          </cell>
          <cell r="CA204">
            <v>0</v>
          </cell>
          <cell r="CB204">
            <v>0</v>
          </cell>
          <cell r="CC204">
            <v>0</v>
          </cell>
          <cell r="CD204">
            <v>0</v>
          </cell>
          <cell r="CE204">
            <v>0</v>
          </cell>
          <cell r="CF204">
            <v>0</v>
          </cell>
          <cell r="CG204">
            <v>0</v>
          </cell>
          <cell r="CH204">
            <v>0</v>
          </cell>
          <cell r="CI204">
            <v>0</v>
          </cell>
          <cell r="CJ204">
            <v>0</v>
          </cell>
          <cell r="CK204">
            <v>0</v>
          </cell>
          <cell r="CL204">
            <v>0</v>
          </cell>
          <cell r="CM204">
            <v>0</v>
          </cell>
          <cell r="CN204">
            <v>0</v>
          </cell>
          <cell r="CO204">
            <v>0</v>
          </cell>
          <cell r="CP204">
            <v>0</v>
          </cell>
          <cell r="CQ204" t="str">
            <v/>
          </cell>
          <cell r="CR204" t="str">
            <v/>
          </cell>
          <cell r="CS204" t="str">
            <v/>
          </cell>
          <cell r="CT204" t="str">
            <v/>
          </cell>
          <cell r="CU204">
            <v>0</v>
          </cell>
          <cell r="CX204">
            <v>11773.071493446381</v>
          </cell>
          <cell r="CY204">
            <v>2007.6103241393257</v>
          </cell>
          <cell r="CZ204">
            <v>3841.5348877713004</v>
          </cell>
          <cell r="DA204">
            <v>3963.2928893735866</v>
          </cell>
          <cell r="DB204">
            <v>1960.6333921621663</v>
          </cell>
          <cell r="DE204">
            <v>0</v>
          </cell>
          <cell r="DG204">
            <v>1858.2327315399998</v>
          </cell>
          <cell r="DH204">
            <v>0</v>
          </cell>
          <cell r="DI204">
            <v>1858.2327315399998</v>
          </cell>
          <cell r="DJ204">
            <v>591.40477412999996</v>
          </cell>
          <cell r="DK204">
            <v>443.57690142000001</v>
          </cell>
          <cell r="DL204">
            <v>711.97321601999988</v>
          </cell>
          <cell r="DM204">
            <v>111.27783997</v>
          </cell>
          <cell r="DN204">
            <v>7287.9116630170756</v>
          </cell>
          <cell r="DS204">
            <v>457.4</v>
          </cell>
          <cell r="DT204">
            <v>1398.5</v>
          </cell>
          <cell r="DU204">
            <v>1496.3844160049637</v>
          </cell>
          <cell r="DV204">
            <v>3935.6272470121125</v>
          </cell>
          <cell r="DW204">
            <v>1398.5</v>
          </cell>
          <cell r="DX204" t="str">
            <v/>
          </cell>
          <cell r="DY204" t="str">
            <v/>
          </cell>
          <cell r="DZ204" t="str">
            <v/>
          </cell>
          <cell r="EA204" t="str">
            <v/>
          </cell>
          <cell r="EB204">
            <v>0</v>
          </cell>
          <cell r="EC204">
            <v>381.27780788000001</v>
          </cell>
          <cell r="ED204">
            <v>195.56735697000005</v>
          </cell>
          <cell r="EE204">
            <v>22.006682420000001</v>
          </cell>
          <cell r="EF204">
            <v>155.14677308</v>
          </cell>
          <cell r="EG204">
            <v>8.5569954100000007</v>
          </cell>
          <cell r="EH204">
            <v>77.123455160000006</v>
          </cell>
          <cell r="EI204">
            <v>7.1553000000000005E-2</v>
          </cell>
          <cell r="EJ204">
            <v>1.69555777</v>
          </cell>
          <cell r="EK204">
            <v>71.096784159999999</v>
          </cell>
          <cell r="EL204">
            <v>4.2595602299999999</v>
          </cell>
          <cell r="EM204">
            <v>304.15435272000002</v>
          </cell>
          <cell r="EN204">
            <v>195.49580397000003</v>
          </cell>
          <cell r="EO204">
            <v>20.31112465</v>
          </cell>
          <cell r="EP204">
            <v>84.049988920000004</v>
          </cell>
          <cell r="EQ204">
            <v>4.2974351799999999</v>
          </cell>
          <cell r="ER204">
            <v>195.49580397000003</v>
          </cell>
          <cell r="ES204">
            <v>0</v>
          </cell>
          <cell r="ET204">
            <v>0</v>
          </cell>
          <cell r="EU204">
            <v>0</v>
          </cell>
          <cell r="EV204">
            <v>0</v>
          </cell>
          <cell r="EW204">
            <v>0</v>
          </cell>
          <cell r="EX204">
            <v>0</v>
          </cell>
          <cell r="EY204">
            <v>0</v>
          </cell>
          <cell r="EZ204">
            <v>0</v>
          </cell>
          <cell r="FA204">
            <v>0</v>
          </cell>
          <cell r="FB204">
            <v>304.15435272000002</v>
          </cell>
          <cell r="FC204">
            <v>195.49580397000003</v>
          </cell>
          <cell r="FD204">
            <v>20.31112465</v>
          </cell>
          <cell r="FE204">
            <v>84.049988920000004</v>
          </cell>
          <cell r="FF204">
            <v>4.2974351799999999</v>
          </cell>
          <cell r="FG204" t="str">
            <v/>
          </cell>
          <cell r="FH204" t="str">
            <v/>
          </cell>
          <cell r="FI204" t="str">
            <v/>
          </cell>
          <cell r="FJ204" t="str">
            <v/>
          </cell>
          <cell r="FK204">
            <v>0</v>
          </cell>
          <cell r="FN204">
            <v>11773.071493446381</v>
          </cell>
          <cell r="FO204">
            <v>0</v>
          </cell>
          <cell r="FP204">
            <v>291.60899999999998</v>
          </cell>
          <cell r="FQ204">
            <v>0</v>
          </cell>
          <cell r="FR204">
            <v>2020.682</v>
          </cell>
          <cell r="FS204">
            <v>1892.0920000000001</v>
          </cell>
          <cell r="FT204">
            <v>72.739999999999995</v>
          </cell>
          <cell r="FU204">
            <v>55.85</v>
          </cell>
          <cell r="FV204">
            <v>202321</v>
          </cell>
          <cell r="FW204">
            <v>0</v>
          </cell>
          <cell r="FX204">
            <v>202321</v>
          </cell>
          <cell r="FZ204">
            <v>1199.2375608699999</v>
          </cell>
          <cell r="GA204">
            <v>0</v>
          </cell>
          <cell r="GB204">
            <v>36.483000000000004</v>
          </cell>
          <cell r="GC204">
            <v>0</v>
          </cell>
          <cell r="GD204">
            <v>545.12599999999998</v>
          </cell>
          <cell r="GE204">
            <v>545.12599999999998</v>
          </cell>
          <cell r="GF204">
            <v>0</v>
          </cell>
          <cell r="GG204">
            <v>0</v>
          </cell>
          <cell r="GH204">
            <v>13857</v>
          </cell>
          <cell r="GI204">
            <v>0</v>
          </cell>
          <cell r="GJ204">
            <v>13857</v>
          </cell>
          <cell r="GK204">
            <v>8308.9885183167862</v>
          </cell>
          <cell r="GL204">
            <v>0</v>
          </cell>
          <cell r="GM204">
            <v>81.175999999999988</v>
          </cell>
          <cell r="GN204">
            <v>0</v>
          </cell>
          <cell r="GO204">
            <v>1379.5060000000001</v>
          </cell>
          <cell r="GP204">
            <v>0</v>
          </cell>
          <cell r="GQ204">
            <v>0</v>
          </cell>
          <cell r="GR204">
            <v>0</v>
          </cell>
          <cell r="GS204">
            <v>164119</v>
          </cell>
          <cell r="GT204">
            <v>0</v>
          </cell>
          <cell r="GU204">
            <v>164119</v>
          </cell>
          <cell r="GV204">
            <v>0</v>
          </cell>
          <cell r="GW204">
            <v>0</v>
          </cell>
          <cell r="GX204">
            <v>0</v>
          </cell>
          <cell r="GY204">
            <v>0</v>
          </cell>
          <cell r="GZ204">
            <v>0</v>
          </cell>
          <cell r="HA204">
            <v>0</v>
          </cell>
          <cell r="HB204">
            <v>0</v>
          </cell>
          <cell r="HC204">
            <v>0</v>
          </cell>
          <cell r="HD204">
            <v>0</v>
          </cell>
          <cell r="HE204">
            <v>0</v>
          </cell>
          <cell r="HF204">
            <v>0</v>
          </cell>
          <cell r="HG204">
            <v>0</v>
          </cell>
          <cell r="HH204">
            <v>0</v>
          </cell>
          <cell r="HI204">
            <v>0</v>
          </cell>
          <cell r="HJ204">
            <v>0</v>
          </cell>
          <cell r="HK204">
            <v>0</v>
          </cell>
          <cell r="HL204">
            <v>0</v>
          </cell>
          <cell r="HM204">
            <v>0</v>
          </cell>
          <cell r="HN204">
            <v>0</v>
          </cell>
          <cell r="HO204">
            <v>0</v>
          </cell>
          <cell r="HP204">
            <v>0</v>
          </cell>
          <cell r="HQ204">
            <v>0</v>
          </cell>
          <cell r="HR204">
            <v>0</v>
          </cell>
          <cell r="HS204">
            <v>0</v>
          </cell>
          <cell r="HT204">
            <v>0</v>
          </cell>
          <cell r="HU204">
            <v>0</v>
          </cell>
          <cell r="HV204">
            <v>0</v>
          </cell>
          <cell r="HW204">
            <v>0</v>
          </cell>
          <cell r="HX204">
            <v>0</v>
          </cell>
          <cell r="HY204">
            <v>0</v>
          </cell>
          <cell r="HZ204">
            <v>0</v>
          </cell>
          <cell r="IA204">
            <v>0</v>
          </cell>
          <cell r="IB204">
            <v>0</v>
          </cell>
          <cell r="IC204">
            <v>8308.9885183167862</v>
          </cell>
          <cell r="ID204">
            <v>0</v>
          </cell>
          <cell r="IE204">
            <v>81.175999999999988</v>
          </cell>
          <cell r="IF204">
            <v>0</v>
          </cell>
          <cell r="IG204">
            <v>1379.5060000000001</v>
          </cell>
          <cell r="IH204">
            <v>0</v>
          </cell>
          <cell r="II204">
            <v>0</v>
          </cell>
          <cell r="IJ204">
            <v>0</v>
          </cell>
          <cell r="IK204">
            <v>164119</v>
          </cell>
          <cell r="IL204">
            <v>0</v>
          </cell>
          <cell r="IM204">
            <v>164119</v>
          </cell>
          <cell r="IN204">
            <v>0</v>
          </cell>
          <cell r="IO204">
            <v>0</v>
          </cell>
          <cell r="IP204">
            <v>0</v>
          </cell>
          <cell r="IQ204">
            <v>0</v>
          </cell>
          <cell r="IR204">
            <v>0</v>
          </cell>
          <cell r="IS204">
            <v>0</v>
          </cell>
          <cell r="IT204">
            <v>0</v>
          </cell>
          <cell r="IU204">
            <v>0</v>
          </cell>
          <cell r="IV204">
            <v>0</v>
          </cell>
          <cell r="IW204">
            <v>0</v>
          </cell>
          <cell r="IX204">
            <v>0</v>
          </cell>
          <cell r="IY204">
            <v>121.90338826000001</v>
          </cell>
          <cell r="IZ204">
            <v>0</v>
          </cell>
          <cell r="JA204">
            <v>0</v>
          </cell>
          <cell r="JB204">
            <v>0</v>
          </cell>
          <cell r="JC204">
            <v>0</v>
          </cell>
          <cell r="JD204">
            <v>0</v>
          </cell>
          <cell r="JE204">
            <v>0</v>
          </cell>
          <cell r="JF204">
            <v>0</v>
          </cell>
          <cell r="JG204">
            <v>273</v>
          </cell>
          <cell r="JH204">
            <v>0</v>
          </cell>
          <cell r="JI204">
            <v>273</v>
          </cell>
          <cell r="JJ204">
            <v>6.3401916800000002</v>
          </cell>
          <cell r="JK204">
            <v>0</v>
          </cell>
          <cell r="JL204">
            <v>0</v>
          </cell>
          <cell r="JM204">
            <v>0</v>
          </cell>
          <cell r="JN204">
            <v>0</v>
          </cell>
          <cell r="JO204">
            <v>0</v>
          </cell>
          <cell r="JP204">
            <v>0</v>
          </cell>
          <cell r="JQ204">
            <v>0</v>
          </cell>
          <cell r="JR204">
            <v>22</v>
          </cell>
          <cell r="JS204">
            <v>0</v>
          </cell>
          <cell r="JT204">
            <v>22</v>
          </cell>
          <cell r="JU204">
            <v>115.56319658000001</v>
          </cell>
          <cell r="JV204">
            <v>0</v>
          </cell>
          <cell r="JW204">
            <v>0</v>
          </cell>
          <cell r="JX204">
            <v>0</v>
          </cell>
          <cell r="JY204">
            <v>0</v>
          </cell>
          <cell r="JZ204">
            <v>0</v>
          </cell>
          <cell r="KA204">
            <v>0</v>
          </cell>
          <cell r="KB204">
            <v>0</v>
          </cell>
          <cell r="KC204">
            <v>251</v>
          </cell>
          <cell r="KD204">
            <v>0</v>
          </cell>
          <cell r="KE204">
            <v>251</v>
          </cell>
          <cell r="KF204">
            <v>0</v>
          </cell>
          <cell r="KG204">
            <v>0</v>
          </cell>
          <cell r="KH204">
            <v>0</v>
          </cell>
          <cell r="KI204">
            <v>0</v>
          </cell>
          <cell r="KJ204">
            <v>0</v>
          </cell>
          <cell r="KK204">
            <v>0</v>
          </cell>
          <cell r="KL204">
            <v>0</v>
          </cell>
          <cell r="KM204">
            <v>0</v>
          </cell>
          <cell r="KN204">
            <v>0</v>
          </cell>
          <cell r="KO204">
            <v>0</v>
          </cell>
          <cell r="KP204">
            <v>0</v>
          </cell>
          <cell r="KQ204">
            <v>0</v>
          </cell>
          <cell r="KR204">
            <v>0</v>
          </cell>
          <cell r="KS204">
            <v>0</v>
          </cell>
          <cell r="KT204">
            <v>0</v>
          </cell>
          <cell r="KU204">
            <v>0</v>
          </cell>
          <cell r="KV204">
            <v>0</v>
          </cell>
          <cell r="KW204">
            <v>0</v>
          </cell>
          <cell r="KX204">
            <v>0</v>
          </cell>
          <cell r="KY204">
            <v>0</v>
          </cell>
          <cell r="KZ204">
            <v>0</v>
          </cell>
          <cell r="LA204">
            <v>0</v>
          </cell>
          <cell r="LB204">
            <v>115.56319658000001</v>
          </cell>
          <cell r="LC204">
            <v>0</v>
          </cell>
          <cell r="LD204">
            <v>0</v>
          </cell>
          <cell r="LE204">
            <v>0</v>
          </cell>
          <cell r="LF204">
            <v>0</v>
          </cell>
          <cell r="LG204">
            <v>0</v>
          </cell>
          <cell r="LH204">
            <v>0</v>
          </cell>
          <cell r="LI204">
            <v>0</v>
          </cell>
          <cell r="LJ204">
            <v>251</v>
          </cell>
          <cell r="LK204">
            <v>0</v>
          </cell>
          <cell r="LL204">
            <v>251</v>
          </cell>
          <cell r="LQ204">
            <v>0</v>
          </cell>
          <cell r="LR204">
            <v>0</v>
          </cell>
          <cell r="LS204">
            <v>0</v>
          </cell>
          <cell r="LT204">
            <v>0</v>
          </cell>
          <cell r="LU204">
            <v>0</v>
          </cell>
          <cell r="LX204">
            <v>0</v>
          </cell>
          <cell r="LY204">
            <v>0</v>
          </cell>
          <cell r="LZ204">
            <v>0</v>
          </cell>
          <cell r="MA204">
            <v>0</v>
          </cell>
          <cell r="MB204">
            <v>0</v>
          </cell>
          <cell r="MC204">
            <v>0</v>
          </cell>
          <cell r="MD204">
            <v>0</v>
          </cell>
          <cell r="ME204">
            <v>0</v>
          </cell>
          <cell r="MF204">
            <v>0</v>
          </cell>
          <cell r="MG204">
            <v>0</v>
          </cell>
          <cell r="MH204">
            <v>0</v>
          </cell>
          <cell r="MI204">
            <v>0</v>
          </cell>
          <cell r="MJ204">
            <v>0</v>
          </cell>
          <cell r="MK204">
            <v>0</v>
          </cell>
          <cell r="ML204">
            <v>0</v>
          </cell>
          <cell r="MM204">
            <v>0</v>
          </cell>
          <cell r="MN204">
            <v>0</v>
          </cell>
          <cell r="MO204">
            <v>0</v>
          </cell>
          <cell r="MP204">
            <v>0</v>
          </cell>
          <cell r="MQ204">
            <v>0</v>
          </cell>
          <cell r="MR204">
            <v>0</v>
          </cell>
          <cell r="MS204">
            <v>0</v>
          </cell>
          <cell r="MT204">
            <v>0</v>
          </cell>
          <cell r="MU204">
            <v>0</v>
          </cell>
          <cell r="MV204">
            <v>0</v>
          </cell>
          <cell r="MW204">
            <v>0</v>
          </cell>
          <cell r="MX204">
            <v>0</v>
          </cell>
          <cell r="MY204">
            <v>0</v>
          </cell>
          <cell r="MZ204">
            <v>0</v>
          </cell>
          <cell r="NA204">
            <v>0</v>
          </cell>
          <cell r="NB204">
            <v>0</v>
          </cell>
          <cell r="NC204">
            <v>0</v>
          </cell>
          <cell r="ND204">
            <v>0</v>
          </cell>
          <cell r="NE204">
            <v>0</v>
          </cell>
          <cell r="NF204">
            <v>0</v>
          </cell>
          <cell r="NG204">
            <v>0</v>
          </cell>
          <cell r="NH204">
            <v>0</v>
          </cell>
          <cell r="NI204">
            <v>0</v>
          </cell>
          <cell r="NJ204">
            <v>0</v>
          </cell>
          <cell r="NK204">
            <v>0</v>
          </cell>
          <cell r="NL204">
            <v>0</v>
          </cell>
          <cell r="NM204">
            <v>0</v>
          </cell>
          <cell r="NN204">
            <v>0</v>
          </cell>
          <cell r="NO204">
            <v>0</v>
          </cell>
          <cell r="NP204">
            <v>0</v>
          </cell>
          <cell r="NQ204">
            <v>0</v>
          </cell>
          <cell r="NR204">
            <v>0</v>
          </cell>
          <cell r="NS204">
            <v>0</v>
          </cell>
          <cell r="NT204">
            <v>0</v>
          </cell>
          <cell r="NU204">
            <v>0</v>
          </cell>
          <cell r="NV204">
            <v>0</v>
          </cell>
          <cell r="NW204">
            <v>0</v>
          </cell>
          <cell r="NX204">
            <v>0</v>
          </cell>
          <cell r="NY204">
            <v>0</v>
          </cell>
          <cell r="NZ204">
            <v>0</v>
          </cell>
          <cell r="OA204">
            <v>0</v>
          </cell>
          <cell r="OB204">
            <v>0</v>
          </cell>
          <cell r="OC204">
            <v>0</v>
          </cell>
          <cell r="OD204">
            <v>0</v>
          </cell>
          <cell r="OE204">
            <v>0</v>
          </cell>
          <cell r="OF204">
            <v>0</v>
          </cell>
          <cell r="OG204">
            <v>0</v>
          </cell>
          <cell r="OH204">
            <v>0</v>
          </cell>
          <cell r="OI204">
            <v>0</v>
          </cell>
          <cell r="OJ204">
            <v>0</v>
          </cell>
          <cell r="OL204" t="str">
            <v>нд</v>
          </cell>
          <cell r="OM204" t="str">
            <v>нд</v>
          </cell>
          <cell r="ON204" t="str">
            <v>нд</v>
          </cell>
          <cell r="OO204" t="str">
            <v>нд</v>
          </cell>
          <cell r="OP204" t="str">
            <v>нд</v>
          </cell>
          <cell r="OR204" t="str">
            <v>нд</v>
          </cell>
          <cell r="OT204">
            <v>15637.185665075769</v>
          </cell>
        </row>
        <row r="205">
          <cell r="A205" t="str">
            <v>Г</v>
          </cell>
          <cell r="B205" t="str">
            <v>1.2.4.2.1</v>
          </cell>
          <cell r="C205" t="str">
            <v>Строительство, реконструкция, модернизация и техническое перевооружение источников тепловой энергии, всего, в том числе:</v>
          </cell>
          <cell r="D205" t="str">
            <v>Г</v>
          </cell>
          <cell r="E205">
            <v>0</v>
          </cell>
          <cell r="H205">
            <v>0</v>
          </cell>
          <cell r="J205">
            <v>2455.9926644699999</v>
          </cell>
          <cell r="K205">
            <v>0</v>
          </cell>
          <cell r="L205">
            <v>2455.9926644699999</v>
          </cell>
          <cell r="M205">
            <v>999.58759440000017</v>
          </cell>
          <cell r="N205">
            <v>0</v>
          </cell>
          <cell r="O205">
            <v>199.96046895000003</v>
          </cell>
          <cell r="P205">
            <v>69.464734550000003</v>
          </cell>
          <cell r="Q205">
            <v>1186.9798665699998</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t="str">
            <v/>
          </cell>
          <cell r="BC205" t="str">
            <v/>
          </cell>
          <cell r="BD205" t="str">
            <v/>
          </cell>
          <cell r="BE205" t="str">
            <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t="str">
            <v/>
          </cell>
          <cell r="CR205" t="str">
            <v/>
          </cell>
          <cell r="CS205" t="str">
            <v/>
          </cell>
          <cell r="CT205" t="str">
            <v/>
          </cell>
          <cell r="CU205">
            <v>0</v>
          </cell>
          <cell r="CX205">
            <v>11773.071493446381</v>
          </cell>
          <cell r="CY205">
            <v>2007.6103241393257</v>
          </cell>
          <cell r="CZ205">
            <v>3841.5348877713004</v>
          </cell>
          <cell r="DA205">
            <v>3963.2928893735866</v>
          </cell>
          <cell r="DB205">
            <v>1960.6333921621663</v>
          </cell>
          <cell r="DE205">
            <v>0</v>
          </cell>
          <cell r="DG205">
            <v>1858.2327315399998</v>
          </cell>
          <cell r="DH205">
            <v>0</v>
          </cell>
          <cell r="DI205">
            <v>1858.2327315399998</v>
          </cell>
          <cell r="DJ205">
            <v>591.40477412999996</v>
          </cell>
          <cell r="DK205">
            <v>443.57690142000001</v>
          </cell>
          <cell r="DL205">
            <v>711.97321601999988</v>
          </cell>
          <cell r="DM205">
            <v>111.27783997</v>
          </cell>
          <cell r="DN205">
            <v>7287.9116630170756</v>
          </cell>
          <cell r="DS205">
            <v>457.4</v>
          </cell>
          <cell r="DT205">
            <v>1398.5</v>
          </cell>
          <cell r="DU205">
            <v>1496.3844160049637</v>
          </cell>
          <cell r="DV205">
            <v>3935.6272470121125</v>
          </cell>
          <cell r="DW205">
            <v>1398.5</v>
          </cell>
          <cell r="DX205" t="str">
            <v/>
          </cell>
          <cell r="DY205" t="str">
            <v/>
          </cell>
          <cell r="DZ205" t="str">
            <v/>
          </cell>
          <cell r="EA205" t="str">
            <v/>
          </cell>
          <cell r="EB205">
            <v>0</v>
          </cell>
          <cell r="EC205">
            <v>381.27780788000001</v>
          </cell>
          <cell r="ED205">
            <v>195.56735697000005</v>
          </cell>
          <cell r="EE205">
            <v>22.006682420000001</v>
          </cell>
          <cell r="EF205">
            <v>155.14677308</v>
          </cell>
          <cell r="EG205">
            <v>8.5569954100000007</v>
          </cell>
          <cell r="EH205">
            <v>77.123455160000006</v>
          </cell>
          <cell r="EI205">
            <v>7.1553000000000005E-2</v>
          </cell>
          <cell r="EJ205">
            <v>1.69555777</v>
          </cell>
          <cell r="EK205">
            <v>71.096784159999999</v>
          </cell>
          <cell r="EL205">
            <v>4.2595602299999999</v>
          </cell>
          <cell r="EM205">
            <v>304.15435272000002</v>
          </cell>
          <cell r="EN205">
            <v>195.49580397000003</v>
          </cell>
          <cell r="EO205">
            <v>20.31112465</v>
          </cell>
          <cell r="EP205">
            <v>84.049988920000004</v>
          </cell>
          <cell r="EQ205">
            <v>4.2974351799999999</v>
          </cell>
          <cell r="ER205">
            <v>195.49580397000003</v>
          </cell>
          <cell r="ES205">
            <v>0</v>
          </cell>
          <cell r="ET205">
            <v>0</v>
          </cell>
          <cell r="EU205">
            <v>0</v>
          </cell>
          <cell r="EV205">
            <v>0</v>
          </cell>
          <cell r="EW205">
            <v>0</v>
          </cell>
          <cell r="EX205">
            <v>0</v>
          </cell>
          <cell r="EY205">
            <v>0</v>
          </cell>
          <cell r="EZ205">
            <v>0</v>
          </cell>
          <cell r="FA205">
            <v>0</v>
          </cell>
          <cell r="FB205">
            <v>304.15435272000002</v>
          </cell>
          <cell r="FC205">
            <v>195.49580397000003</v>
          </cell>
          <cell r="FD205">
            <v>20.31112465</v>
          </cell>
          <cell r="FE205">
            <v>84.049988920000004</v>
          </cell>
          <cell r="FF205">
            <v>4.2974351799999999</v>
          </cell>
          <cell r="FG205" t="str">
            <v/>
          </cell>
          <cell r="FH205" t="str">
            <v/>
          </cell>
          <cell r="FI205" t="str">
            <v/>
          </cell>
          <cell r="FJ205" t="str">
            <v/>
          </cell>
          <cell r="FK205">
            <v>0</v>
          </cell>
          <cell r="FN205">
            <v>11773.071493446381</v>
          </cell>
          <cell r="FO205">
            <v>0</v>
          </cell>
          <cell r="FP205">
            <v>291.60899999999998</v>
          </cell>
          <cell r="FQ205">
            <v>0</v>
          </cell>
          <cell r="FR205">
            <v>2020.682</v>
          </cell>
          <cell r="FS205">
            <v>1892.0920000000001</v>
          </cell>
          <cell r="FT205">
            <v>72.739999999999995</v>
          </cell>
          <cell r="FU205">
            <v>55.85</v>
          </cell>
          <cell r="FV205">
            <v>202321</v>
          </cell>
          <cell r="FW205">
            <v>0</v>
          </cell>
          <cell r="FX205">
            <v>202321</v>
          </cell>
          <cell r="FZ205">
            <v>1199.2375608699999</v>
          </cell>
          <cell r="GA205">
            <v>0</v>
          </cell>
          <cell r="GB205">
            <v>36.483000000000004</v>
          </cell>
          <cell r="GC205">
            <v>0</v>
          </cell>
          <cell r="GD205">
            <v>545.12599999999998</v>
          </cell>
          <cell r="GE205">
            <v>545.12599999999998</v>
          </cell>
          <cell r="GF205">
            <v>0</v>
          </cell>
          <cell r="GG205">
            <v>0</v>
          </cell>
          <cell r="GH205">
            <v>13857</v>
          </cell>
          <cell r="GI205">
            <v>0</v>
          </cell>
          <cell r="GJ205">
            <v>13857</v>
          </cell>
          <cell r="GK205">
            <v>8308.9885183167862</v>
          </cell>
          <cell r="GL205">
            <v>0</v>
          </cell>
          <cell r="GM205">
            <v>81.175999999999988</v>
          </cell>
          <cell r="GN205">
            <v>0</v>
          </cell>
          <cell r="GO205">
            <v>1379.5060000000001</v>
          </cell>
          <cell r="GP205">
            <v>0</v>
          </cell>
          <cell r="GQ205">
            <v>0</v>
          </cell>
          <cell r="GR205">
            <v>0</v>
          </cell>
          <cell r="GS205">
            <v>164119</v>
          </cell>
          <cell r="GT205">
            <v>0</v>
          </cell>
          <cell r="GU205">
            <v>164119</v>
          </cell>
          <cell r="GV205">
            <v>0</v>
          </cell>
          <cell r="GW205">
            <v>0</v>
          </cell>
          <cell r="GX205">
            <v>0</v>
          </cell>
          <cell r="GY205">
            <v>0</v>
          </cell>
          <cell r="GZ205">
            <v>0</v>
          </cell>
          <cell r="HA205">
            <v>0</v>
          </cell>
          <cell r="HB205">
            <v>0</v>
          </cell>
          <cell r="HC205">
            <v>0</v>
          </cell>
          <cell r="HD205">
            <v>0</v>
          </cell>
          <cell r="HE205">
            <v>0</v>
          </cell>
          <cell r="HF205">
            <v>0</v>
          </cell>
          <cell r="HG205">
            <v>0</v>
          </cell>
          <cell r="HH205">
            <v>0</v>
          </cell>
          <cell r="HI205">
            <v>0</v>
          </cell>
          <cell r="HJ205">
            <v>0</v>
          </cell>
          <cell r="HK205">
            <v>0</v>
          </cell>
          <cell r="HL205">
            <v>0</v>
          </cell>
          <cell r="HM205">
            <v>0</v>
          </cell>
          <cell r="HN205">
            <v>0</v>
          </cell>
          <cell r="HO205">
            <v>0</v>
          </cell>
          <cell r="HP205">
            <v>0</v>
          </cell>
          <cell r="HQ205">
            <v>0</v>
          </cell>
          <cell r="HR205">
            <v>0</v>
          </cell>
          <cell r="HS205">
            <v>0</v>
          </cell>
          <cell r="HT205">
            <v>0</v>
          </cell>
          <cell r="HU205">
            <v>0</v>
          </cell>
          <cell r="HV205">
            <v>0</v>
          </cell>
          <cell r="HW205">
            <v>0</v>
          </cell>
          <cell r="HX205">
            <v>0</v>
          </cell>
          <cell r="HY205">
            <v>0</v>
          </cell>
          <cell r="HZ205">
            <v>0</v>
          </cell>
          <cell r="IA205">
            <v>0</v>
          </cell>
          <cell r="IB205">
            <v>0</v>
          </cell>
          <cell r="IC205">
            <v>8308.9885183167862</v>
          </cell>
          <cell r="ID205">
            <v>0</v>
          </cell>
          <cell r="IE205">
            <v>81.175999999999988</v>
          </cell>
          <cell r="IF205">
            <v>0</v>
          </cell>
          <cell r="IG205">
            <v>1379.5060000000001</v>
          </cell>
          <cell r="IH205">
            <v>0</v>
          </cell>
          <cell r="II205">
            <v>0</v>
          </cell>
          <cell r="IJ205">
            <v>0</v>
          </cell>
          <cell r="IK205">
            <v>164119</v>
          </cell>
          <cell r="IL205">
            <v>0</v>
          </cell>
          <cell r="IM205">
            <v>164119</v>
          </cell>
          <cell r="IN205">
            <v>0</v>
          </cell>
          <cell r="IO205">
            <v>0</v>
          </cell>
          <cell r="IP205">
            <v>0</v>
          </cell>
          <cell r="IQ205">
            <v>0</v>
          </cell>
          <cell r="IR205">
            <v>0</v>
          </cell>
          <cell r="IS205">
            <v>0</v>
          </cell>
          <cell r="IT205">
            <v>0</v>
          </cell>
          <cell r="IU205">
            <v>0</v>
          </cell>
          <cell r="IV205">
            <v>0</v>
          </cell>
          <cell r="IW205">
            <v>0</v>
          </cell>
          <cell r="IX205">
            <v>0</v>
          </cell>
          <cell r="IY205">
            <v>121.90338826000001</v>
          </cell>
          <cell r="IZ205">
            <v>0</v>
          </cell>
          <cell r="JA205">
            <v>0</v>
          </cell>
          <cell r="JB205">
            <v>0</v>
          </cell>
          <cell r="JC205">
            <v>0</v>
          </cell>
          <cell r="JD205">
            <v>0</v>
          </cell>
          <cell r="JE205">
            <v>0</v>
          </cell>
          <cell r="JF205">
            <v>0</v>
          </cell>
          <cell r="JG205">
            <v>273</v>
          </cell>
          <cell r="JH205">
            <v>0</v>
          </cell>
          <cell r="JI205">
            <v>273</v>
          </cell>
          <cell r="JJ205">
            <v>6.3401916800000002</v>
          </cell>
          <cell r="JK205">
            <v>0</v>
          </cell>
          <cell r="JL205">
            <v>0</v>
          </cell>
          <cell r="JM205">
            <v>0</v>
          </cell>
          <cell r="JN205">
            <v>0</v>
          </cell>
          <cell r="JO205">
            <v>0</v>
          </cell>
          <cell r="JP205">
            <v>0</v>
          </cell>
          <cell r="JQ205">
            <v>0</v>
          </cell>
          <cell r="JR205">
            <v>22</v>
          </cell>
          <cell r="JS205">
            <v>0</v>
          </cell>
          <cell r="JT205">
            <v>22</v>
          </cell>
          <cell r="JU205">
            <v>115.56319658000001</v>
          </cell>
          <cell r="JV205">
            <v>0</v>
          </cell>
          <cell r="JW205">
            <v>0</v>
          </cell>
          <cell r="JX205">
            <v>0</v>
          </cell>
          <cell r="JY205">
            <v>0</v>
          </cell>
          <cell r="JZ205">
            <v>0</v>
          </cell>
          <cell r="KA205">
            <v>0</v>
          </cell>
          <cell r="KB205">
            <v>0</v>
          </cell>
          <cell r="KC205">
            <v>251</v>
          </cell>
          <cell r="KD205">
            <v>0</v>
          </cell>
          <cell r="KE205">
            <v>251</v>
          </cell>
          <cell r="KF205">
            <v>0</v>
          </cell>
          <cell r="KG205">
            <v>0</v>
          </cell>
          <cell r="KH205">
            <v>0</v>
          </cell>
          <cell r="KI205">
            <v>0</v>
          </cell>
          <cell r="KJ205">
            <v>0</v>
          </cell>
          <cell r="KK205">
            <v>0</v>
          </cell>
          <cell r="KL205">
            <v>0</v>
          </cell>
          <cell r="KM205">
            <v>0</v>
          </cell>
          <cell r="KN205">
            <v>0</v>
          </cell>
          <cell r="KO205">
            <v>0</v>
          </cell>
          <cell r="KP205">
            <v>0</v>
          </cell>
          <cell r="KQ205">
            <v>0</v>
          </cell>
          <cell r="KR205">
            <v>0</v>
          </cell>
          <cell r="KS205">
            <v>0</v>
          </cell>
          <cell r="KT205">
            <v>0</v>
          </cell>
          <cell r="KU205">
            <v>0</v>
          </cell>
          <cell r="KV205">
            <v>0</v>
          </cell>
          <cell r="KW205">
            <v>0</v>
          </cell>
          <cell r="KX205">
            <v>0</v>
          </cell>
          <cell r="KY205">
            <v>0</v>
          </cell>
          <cell r="KZ205">
            <v>0</v>
          </cell>
          <cell r="LA205">
            <v>0</v>
          </cell>
          <cell r="LB205">
            <v>115.56319658000001</v>
          </cell>
          <cell r="LC205">
            <v>0</v>
          </cell>
          <cell r="LD205">
            <v>0</v>
          </cell>
          <cell r="LE205">
            <v>0</v>
          </cell>
          <cell r="LF205">
            <v>0</v>
          </cell>
          <cell r="LG205">
            <v>0</v>
          </cell>
          <cell r="LH205">
            <v>0</v>
          </cell>
          <cell r="LI205">
            <v>0</v>
          </cell>
          <cell r="LJ205">
            <v>251</v>
          </cell>
          <cell r="LK205">
            <v>0</v>
          </cell>
          <cell r="LL205">
            <v>251</v>
          </cell>
          <cell r="LQ205">
            <v>0</v>
          </cell>
          <cell r="LR205">
            <v>0</v>
          </cell>
          <cell r="LS205">
            <v>0</v>
          </cell>
          <cell r="LT205">
            <v>0</v>
          </cell>
          <cell r="LU205">
            <v>0</v>
          </cell>
          <cell r="LX205">
            <v>0</v>
          </cell>
          <cell r="LY205">
            <v>0</v>
          </cell>
          <cell r="LZ205">
            <v>0</v>
          </cell>
          <cell r="MA205">
            <v>0</v>
          </cell>
          <cell r="MB205">
            <v>0</v>
          </cell>
          <cell r="MC205">
            <v>0</v>
          </cell>
          <cell r="MD205">
            <v>0</v>
          </cell>
          <cell r="ME205">
            <v>0</v>
          </cell>
          <cell r="MF205">
            <v>0</v>
          </cell>
          <cell r="MG205">
            <v>0</v>
          </cell>
          <cell r="MH205">
            <v>0</v>
          </cell>
          <cell r="MI205">
            <v>0</v>
          </cell>
          <cell r="MJ205">
            <v>0</v>
          </cell>
          <cell r="MK205">
            <v>0</v>
          </cell>
          <cell r="ML205">
            <v>0</v>
          </cell>
          <cell r="MM205">
            <v>0</v>
          </cell>
          <cell r="MN205">
            <v>0</v>
          </cell>
          <cell r="MO205">
            <v>0</v>
          </cell>
          <cell r="MP205">
            <v>0</v>
          </cell>
          <cell r="MQ205">
            <v>0</v>
          </cell>
          <cell r="MR205">
            <v>0</v>
          </cell>
          <cell r="MS205">
            <v>0</v>
          </cell>
          <cell r="MT205">
            <v>0</v>
          </cell>
          <cell r="MU205">
            <v>0</v>
          </cell>
          <cell r="MV205">
            <v>0</v>
          </cell>
          <cell r="MW205">
            <v>0</v>
          </cell>
          <cell r="MX205">
            <v>0</v>
          </cell>
          <cell r="MY205">
            <v>0</v>
          </cell>
          <cell r="MZ205">
            <v>0</v>
          </cell>
          <cell r="NA205">
            <v>0</v>
          </cell>
          <cell r="NB205">
            <v>0</v>
          </cell>
          <cell r="NC205">
            <v>0</v>
          </cell>
          <cell r="ND205">
            <v>0</v>
          </cell>
          <cell r="NE205">
            <v>0</v>
          </cell>
          <cell r="NF205">
            <v>0</v>
          </cell>
          <cell r="NG205">
            <v>0</v>
          </cell>
          <cell r="NH205">
            <v>0</v>
          </cell>
          <cell r="NI205">
            <v>0</v>
          </cell>
          <cell r="NJ205">
            <v>0</v>
          </cell>
          <cell r="NK205">
            <v>0</v>
          </cell>
          <cell r="NL205">
            <v>0</v>
          </cell>
          <cell r="NM205">
            <v>0</v>
          </cell>
          <cell r="NN205">
            <v>0</v>
          </cell>
          <cell r="NO205">
            <v>0</v>
          </cell>
          <cell r="NP205">
            <v>0</v>
          </cell>
          <cell r="NQ205">
            <v>0</v>
          </cell>
          <cell r="NR205">
            <v>0</v>
          </cell>
          <cell r="NS205">
            <v>0</v>
          </cell>
          <cell r="NT205">
            <v>0</v>
          </cell>
          <cell r="NU205">
            <v>0</v>
          </cell>
          <cell r="NV205">
            <v>0</v>
          </cell>
          <cell r="NW205">
            <v>0</v>
          </cell>
          <cell r="NX205">
            <v>0</v>
          </cell>
          <cell r="NY205">
            <v>0</v>
          </cell>
          <cell r="NZ205">
            <v>0</v>
          </cell>
          <cell r="OA205">
            <v>0</v>
          </cell>
          <cell r="OB205">
            <v>0</v>
          </cell>
          <cell r="OC205">
            <v>0</v>
          </cell>
          <cell r="OD205">
            <v>0</v>
          </cell>
          <cell r="OE205">
            <v>0</v>
          </cell>
          <cell r="OF205">
            <v>0</v>
          </cell>
          <cell r="OG205">
            <v>0</v>
          </cell>
          <cell r="OH205">
            <v>0</v>
          </cell>
          <cell r="OI205">
            <v>0</v>
          </cell>
          <cell r="OJ205">
            <v>0</v>
          </cell>
          <cell r="OL205" t="str">
            <v>нд</v>
          </cell>
          <cell r="OM205" t="str">
            <v>нд</v>
          </cell>
          <cell r="ON205" t="str">
            <v>нд</v>
          </cell>
          <cell r="OO205" t="str">
            <v>нд</v>
          </cell>
          <cell r="OP205" t="str">
            <v>нд</v>
          </cell>
          <cell r="OR205" t="str">
            <v>нд</v>
          </cell>
          <cell r="OT205">
            <v>15637.185665075769</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9"/>
  <sheetViews>
    <sheetView view="pageBreakPreview" topLeftCell="A46" zoomScale="80" zoomScaleNormal="100" zoomScaleSheetLayoutView="80" workbookViewId="0">
      <selection activeCell="C49" sqref="C49"/>
    </sheetView>
  </sheetViews>
  <sheetFormatPr defaultRowHeight="15" x14ac:dyDescent="0.25"/>
  <cols>
    <col min="1" max="1" width="6.140625" style="107" customWidth="1"/>
    <col min="2" max="2" width="53.5703125" style="107" customWidth="1"/>
    <col min="3" max="3" width="92.140625" style="107" customWidth="1"/>
    <col min="4" max="4" width="12" style="107" customWidth="1"/>
    <col min="5" max="5" width="14.42578125" style="107" customWidth="1"/>
    <col min="6" max="6" width="36.5703125" style="107" customWidth="1"/>
    <col min="7" max="7" width="20" style="107" customWidth="1"/>
    <col min="8" max="8" width="25.5703125" style="107" customWidth="1"/>
    <col min="9" max="9" width="16.42578125" style="107" customWidth="1"/>
    <col min="10" max="16384" width="9.140625" style="107"/>
  </cols>
  <sheetData>
    <row r="1" spans="1:22" s="67" customFormat="1" ht="18.75" customHeight="1" x14ac:dyDescent="0.2">
      <c r="A1" s="19"/>
      <c r="C1" s="16" t="s">
        <v>22</v>
      </c>
    </row>
    <row r="2" spans="1:22" s="67" customFormat="1" ht="18.75" customHeight="1" x14ac:dyDescent="0.3">
      <c r="A2" s="19"/>
      <c r="C2" s="14" t="s">
        <v>6</v>
      </c>
    </row>
    <row r="3" spans="1:22" s="67" customFormat="1" ht="18.75" x14ac:dyDescent="0.3">
      <c r="A3" s="13"/>
      <c r="C3" s="14" t="s">
        <v>21</v>
      </c>
    </row>
    <row r="4" spans="1:22" s="67" customFormat="1" ht="18.75" x14ac:dyDescent="0.3">
      <c r="A4" s="13"/>
      <c r="H4" s="14"/>
    </row>
    <row r="5" spans="1:22" s="67" customFormat="1" ht="15.75" x14ac:dyDescent="0.25">
      <c r="A5" s="212" t="str">
        <f>'[1]6.2. отчет'!$B$2</f>
        <v>Год раскрытия информации: 2023 год</v>
      </c>
      <c r="B5" s="212"/>
      <c r="C5" s="212"/>
      <c r="D5" s="12"/>
      <c r="E5" s="12"/>
      <c r="F5" s="12"/>
      <c r="G5" s="12"/>
      <c r="H5" s="12"/>
      <c r="I5" s="12"/>
      <c r="J5" s="12"/>
    </row>
    <row r="6" spans="1:22" s="67" customFormat="1" ht="18.75" x14ac:dyDescent="0.3">
      <c r="A6" s="13"/>
      <c r="H6" s="14"/>
    </row>
    <row r="7" spans="1:22" s="67" customFormat="1" ht="18.75" x14ac:dyDescent="0.2">
      <c r="A7" s="216" t="s">
        <v>5</v>
      </c>
      <c r="B7" s="216"/>
      <c r="C7" s="216"/>
      <c r="D7" s="17"/>
      <c r="E7" s="17"/>
      <c r="F7" s="17"/>
      <c r="G7" s="17"/>
      <c r="H7" s="17"/>
      <c r="I7" s="17"/>
      <c r="J7" s="17"/>
      <c r="K7" s="17"/>
      <c r="L7" s="17"/>
      <c r="M7" s="17"/>
      <c r="N7" s="17"/>
      <c r="O7" s="17"/>
      <c r="P7" s="17"/>
      <c r="Q7" s="17"/>
      <c r="R7" s="17"/>
      <c r="S7" s="17"/>
      <c r="T7" s="17"/>
      <c r="U7" s="17"/>
      <c r="V7" s="17"/>
    </row>
    <row r="8" spans="1:22" s="67" customFormat="1" ht="18.75" x14ac:dyDescent="0.2">
      <c r="A8" s="70"/>
      <c r="B8" s="70"/>
      <c r="C8" s="70"/>
      <c r="D8" s="70"/>
      <c r="E8" s="70"/>
      <c r="F8" s="70"/>
      <c r="G8" s="70"/>
      <c r="H8" s="70"/>
      <c r="I8" s="17"/>
      <c r="J8" s="17"/>
      <c r="K8" s="17"/>
      <c r="L8" s="17"/>
      <c r="M8" s="17"/>
      <c r="N8" s="17"/>
      <c r="O8" s="17"/>
      <c r="P8" s="17"/>
      <c r="Q8" s="17"/>
      <c r="R8" s="17"/>
      <c r="S8" s="17"/>
      <c r="T8" s="17"/>
      <c r="U8" s="17"/>
      <c r="V8" s="17"/>
    </row>
    <row r="9" spans="1:22" s="67" customFormat="1" ht="18.75" x14ac:dyDescent="0.2">
      <c r="A9" s="210" t="s">
        <v>264</v>
      </c>
      <c r="B9" s="210"/>
      <c r="C9" s="210"/>
      <c r="D9" s="18"/>
      <c r="E9" s="18"/>
      <c r="F9" s="18"/>
      <c r="G9" s="18"/>
      <c r="H9" s="18"/>
      <c r="I9" s="17"/>
      <c r="J9" s="17"/>
      <c r="K9" s="17"/>
      <c r="L9" s="17"/>
      <c r="M9" s="17"/>
      <c r="N9" s="17"/>
      <c r="O9" s="17"/>
      <c r="P9" s="17"/>
      <c r="Q9" s="17"/>
      <c r="R9" s="17"/>
      <c r="S9" s="17"/>
      <c r="T9" s="17"/>
      <c r="U9" s="17"/>
      <c r="V9" s="17"/>
    </row>
    <row r="10" spans="1:22" s="67" customFormat="1" ht="18.75" x14ac:dyDescent="0.2">
      <c r="A10" s="209" t="s">
        <v>4</v>
      </c>
      <c r="B10" s="209"/>
      <c r="C10" s="209"/>
      <c r="D10" s="15"/>
      <c r="E10" s="15"/>
      <c r="F10" s="15"/>
      <c r="G10" s="15"/>
      <c r="H10" s="15"/>
      <c r="I10" s="17"/>
      <c r="J10" s="17"/>
      <c r="K10" s="17"/>
      <c r="L10" s="17"/>
      <c r="M10" s="17"/>
      <c r="N10" s="17"/>
      <c r="O10" s="17"/>
      <c r="P10" s="17"/>
      <c r="Q10" s="17"/>
      <c r="R10" s="17"/>
      <c r="S10" s="17"/>
      <c r="T10" s="17"/>
      <c r="U10" s="17"/>
      <c r="V10" s="17"/>
    </row>
    <row r="11" spans="1:22" s="67" customFormat="1" ht="18.75" x14ac:dyDescent="0.2">
      <c r="A11" s="70"/>
      <c r="B11" s="70"/>
      <c r="C11" s="70"/>
      <c r="D11" s="70"/>
      <c r="E11" s="70"/>
      <c r="F11" s="70"/>
      <c r="G11" s="70"/>
      <c r="H11" s="70"/>
      <c r="I11" s="17"/>
      <c r="J11" s="17"/>
      <c r="K11" s="17"/>
      <c r="L11" s="17"/>
      <c r="M11" s="17"/>
      <c r="N11" s="17"/>
      <c r="O11" s="17"/>
      <c r="P11" s="17"/>
      <c r="Q11" s="17"/>
      <c r="R11" s="17"/>
      <c r="S11" s="17"/>
      <c r="T11" s="17"/>
      <c r="U11" s="17"/>
      <c r="V11" s="17"/>
    </row>
    <row r="12" spans="1:22" s="67" customFormat="1" ht="18.75" x14ac:dyDescent="0.2">
      <c r="A12" s="210" t="s">
        <v>496</v>
      </c>
      <c r="B12" s="210"/>
      <c r="C12" s="210"/>
      <c r="D12" s="18"/>
      <c r="E12" s="18"/>
      <c r="F12" s="18"/>
      <c r="G12" s="18"/>
      <c r="H12" s="18"/>
      <c r="I12" s="17"/>
      <c r="J12" s="17"/>
      <c r="K12" s="17"/>
      <c r="L12" s="17"/>
      <c r="M12" s="17"/>
      <c r="N12" s="17"/>
      <c r="O12" s="17"/>
      <c r="P12" s="17"/>
      <c r="Q12" s="17"/>
      <c r="R12" s="17"/>
      <c r="S12" s="17"/>
      <c r="T12" s="17"/>
      <c r="U12" s="17"/>
      <c r="V12" s="17"/>
    </row>
    <row r="13" spans="1:22" s="67" customFormat="1" ht="18.75" x14ac:dyDescent="0.2">
      <c r="A13" s="209" t="s">
        <v>3</v>
      </c>
      <c r="B13" s="209"/>
      <c r="C13" s="209"/>
      <c r="D13" s="15"/>
      <c r="E13" s="15"/>
      <c r="F13" s="15"/>
      <c r="G13" s="15"/>
      <c r="H13" s="15"/>
      <c r="I13" s="17"/>
      <c r="J13" s="17"/>
      <c r="K13" s="17"/>
      <c r="L13" s="17"/>
      <c r="M13" s="17"/>
      <c r="N13" s="17"/>
      <c r="O13" s="17"/>
      <c r="P13" s="17"/>
      <c r="Q13" s="17"/>
      <c r="R13" s="17"/>
      <c r="S13" s="17"/>
      <c r="T13" s="17"/>
      <c r="U13" s="17"/>
      <c r="V13" s="17"/>
    </row>
    <row r="14" spans="1:22" s="67"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25" customFormat="1" ht="44.25" customHeight="1" x14ac:dyDescent="0.2">
      <c r="A15" s="211" t="str">
        <f>VLOOKUP(A12,'[1]6.2. отчет'!$A:$C,3,0)</f>
        <v>Строительство и реконструкция сети 10-0,4 кВ (ВЛ 0,4 кВ протяженностью 105,729 км, ВЛ-10 кВ протяженностью 3,556 км, ТП 6(10)/0,4 кВ общей мощностью 6,64 МВА) в рамках "Плана (программы) снижения потерь электрической энергии в электрических сетях Гудермесских РЭС АО "Чеченэнерго"</v>
      </c>
      <c r="B15" s="210"/>
      <c r="C15" s="210"/>
      <c r="D15" s="18"/>
      <c r="E15" s="18"/>
      <c r="F15" s="18"/>
      <c r="G15" s="18"/>
      <c r="H15" s="18"/>
      <c r="I15" s="18"/>
      <c r="J15" s="18"/>
      <c r="K15" s="18"/>
      <c r="L15" s="18"/>
      <c r="M15" s="18"/>
      <c r="N15" s="18"/>
      <c r="O15" s="18"/>
      <c r="P15" s="18"/>
      <c r="Q15" s="18"/>
      <c r="R15" s="18"/>
      <c r="S15" s="18"/>
      <c r="T15" s="18"/>
      <c r="U15" s="18"/>
      <c r="V15" s="18"/>
    </row>
    <row r="16" spans="1:22" s="25" customFormat="1" ht="15" customHeight="1" x14ac:dyDescent="0.2">
      <c r="A16" s="213" t="s">
        <v>2</v>
      </c>
      <c r="B16" s="213"/>
      <c r="C16" s="213"/>
      <c r="D16" s="15"/>
      <c r="E16" s="15"/>
      <c r="F16" s="15"/>
      <c r="G16" s="15"/>
      <c r="H16" s="15"/>
      <c r="I16" s="15"/>
      <c r="J16" s="15"/>
      <c r="K16" s="15"/>
      <c r="L16" s="15"/>
      <c r="M16" s="15"/>
      <c r="N16" s="15"/>
      <c r="O16" s="15"/>
      <c r="P16" s="15"/>
      <c r="Q16" s="15"/>
      <c r="R16" s="15"/>
      <c r="S16" s="15"/>
      <c r="T16" s="15"/>
      <c r="U16" s="15"/>
      <c r="V16" s="15"/>
    </row>
    <row r="17" spans="1:22" s="25" customFormat="1" ht="15" customHeight="1" x14ac:dyDescent="0.2">
      <c r="A17" s="134"/>
      <c r="B17" s="134"/>
      <c r="C17" s="134"/>
      <c r="D17" s="1"/>
      <c r="E17" s="1"/>
      <c r="F17" s="1"/>
      <c r="G17" s="1"/>
      <c r="H17" s="1"/>
      <c r="I17" s="1"/>
      <c r="J17" s="1"/>
      <c r="K17" s="1"/>
      <c r="L17" s="1"/>
      <c r="M17" s="1"/>
      <c r="N17" s="1"/>
      <c r="O17" s="1"/>
      <c r="P17" s="1"/>
      <c r="Q17" s="1"/>
      <c r="R17" s="1"/>
      <c r="S17" s="1"/>
    </row>
    <row r="18" spans="1:22" s="25" customFormat="1" ht="15" customHeight="1" x14ac:dyDescent="0.2">
      <c r="A18" s="214" t="s">
        <v>257</v>
      </c>
      <c r="B18" s="215"/>
      <c r="C18" s="215"/>
      <c r="D18" s="100"/>
      <c r="E18" s="100"/>
      <c r="F18" s="100"/>
      <c r="G18" s="100"/>
      <c r="H18" s="100"/>
      <c r="I18" s="100"/>
      <c r="J18" s="100"/>
      <c r="K18" s="100"/>
      <c r="L18" s="100"/>
      <c r="M18" s="100"/>
      <c r="N18" s="100"/>
      <c r="O18" s="100"/>
      <c r="P18" s="100"/>
      <c r="Q18" s="100"/>
      <c r="R18" s="100"/>
      <c r="S18" s="100"/>
      <c r="T18" s="100"/>
      <c r="U18" s="100"/>
      <c r="V18" s="100"/>
    </row>
    <row r="19" spans="1:22" s="25" customFormat="1" ht="15" customHeight="1" x14ac:dyDescent="0.2">
      <c r="A19" s="135"/>
      <c r="B19" s="135"/>
      <c r="C19" s="135"/>
      <c r="D19" s="15"/>
      <c r="E19" s="15"/>
      <c r="F19" s="15"/>
      <c r="G19" s="15"/>
      <c r="H19" s="15"/>
      <c r="I19" s="1"/>
      <c r="J19" s="1"/>
      <c r="K19" s="1"/>
      <c r="L19" s="1"/>
      <c r="M19" s="1"/>
      <c r="N19" s="1"/>
      <c r="O19" s="1"/>
      <c r="P19" s="1"/>
      <c r="Q19" s="1"/>
      <c r="R19" s="1"/>
      <c r="S19" s="1"/>
    </row>
    <row r="20" spans="1:22" s="25" customFormat="1" ht="39.75" customHeight="1" x14ac:dyDescent="0.2">
      <c r="A20" s="121" t="s">
        <v>1</v>
      </c>
      <c r="B20" s="136" t="s">
        <v>20</v>
      </c>
      <c r="C20" s="137" t="s">
        <v>19</v>
      </c>
      <c r="D20" s="15"/>
      <c r="E20" s="15"/>
      <c r="F20" s="15"/>
      <c r="G20" s="15"/>
      <c r="H20" s="15"/>
      <c r="I20" s="1"/>
      <c r="J20" s="1"/>
      <c r="K20" s="1"/>
      <c r="L20" s="1"/>
      <c r="M20" s="1"/>
      <c r="N20" s="1"/>
      <c r="O20" s="1"/>
      <c r="P20" s="1"/>
      <c r="Q20" s="1"/>
      <c r="R20" s="1"/>
      <c r="S20" s="1"/>
    </row>
    <row r="21" spans="1:22" s="25" customFormat="1" ht="16.5" customHeight="1" x14ac:dyDescent="0.2">
      <c r="A21" s="137">
        <v>1</v>
      </c>
      <c r="B21" s="136">
        <v>2</v>
      </c>
      <c r="C21" s="137">
        <v>3</v>
      </c>
      <c r="D21" s="15"/>
      <c r="E21" s="15"/>
      <c r="F21" s="15"/>
      <c r="G21" s="15"/>
      <c r="H21" s="15"/>
      <c r="I21" s="1"/>
      <c r="J21" s="1"/>
      <c r="K21" s="1"/>
      <c r="L21" s="1"/>
      <c r="M21" s="1"/>
      <c r="N21" s="1"/>
      <c r="O21" s="1"/>
      <c r="P21" s="1"/>
      <c r="Q21" s="1"/>
      <c r="R21" s="1"/>
      <c r="S21" s="1"/>
    </row>
    <row r="22" spans="1:22" s="25" customFormat="1" ht="39" customHeight="1" x14ac:dyDescent="0.2">
      <c r="A22" s="60" t="s">
        <v>18</v>
      </c>
      <c r="B22" s="138" t="s">
        <v>146</v>
      </c>
      <c r="C22" s="62" t="s">
        <v>502</v>
      </c>
      <c r="D22" s="15"/>
      <c r="E22" s="15"/>
      <c r="F22" s="15"/>
      <c r="G22" s="15"/>
      <c r="H22" s="15"/>
      <c r="I22" s="1"/>
      <c r="J22" s="1"/>
      <c r="K22" s="1"/>
      <c r="L22" s="1"/>
      <c r="M22" s="1"/>
      <c r="N22" s="1"/>
      <c r="O22" s="1"/>
      <c r="P22" s="1"/>
      <c r="Q22" s="1"/>
      <c r="R22" s="1"/>
      <c r="S22" s="1"/>
    </row>
    <row r="23" spans="1:22" s="25" customFormat="1" ht="31.5" x14ac:dyDescent="0.2">
      <c r="A23" s="60" t="s">
        <v>17</v>
      </c>
      <c r="B23" s="61" t="s">
        <v>453</v>
      </c>
      <c r="C23" s="62" t="s">
        <v>503</v>
      </c>
      <c r="D23" s="15"/>
      <c r="E23" s="15"/>
      <c r="F23" s="15"/>
      <c r="G23" s="15"/>
      <c r="H23" s="15"/>
      <c r="I23" s="1"/>
      <c r="J23" s="1"/>
      <c r="K23" s="1"/>
      <c r="L23" s="1"/>
      <c r="M23" s="1"/>
      <c r="N23" s="1"/>
      <c r="O23" s="1"/>
      <c r="P23" s="1"/>
      <c r="Q23" s="1"/>
      <c r="R23" s="1"/>
      <c r="S23" s="1"/>
    </row>
    <row r="24" spans="1:22" s="25" customFormat="1" ht="22.5" customHeight="1" x14ac:dyDescent="0.2">
      <c r="A24" s="206"/>
      <c r="B24" s="207"/>
      <c r="C24" s="208"/>
      <c r="D24" s="15"/>
      <c r="E24" s="15"/>
      <c r="F24" s="15"/>
      <c r="G24" s="15"/>
      <c r="H24" s="15"/>
      <c r="I24" s="1"/>
      <c r="J24" s="1"/>
      <c r="K24" s="1"/>
      <c r="L24" s="1"/>
      <c r="M24" s="1"/>
      <c r="N24" s="1"/>
      <c r="O24" s="1"/>
      <c r="P24" s="1"/>
      <c r="Q24" s="1"/>
      <c r="R24" s="1"/>
      <c r="S24" s="1"/>
    </row>
    <row r="25" spans="1:22" s="25" customFormat="1" ht="58.5" customHeight="1" x14ac:dyDescent="0.2">
      <c r="A25" s="60" t="s">
        <v>16</v>
      </c>
      <c r="B25" s="62" t="s">
        <v>223</v>
      </c>
      <c r="C25" s="121" t="s">
        <v>504</v>
      </c>
      <c r="D25" s="15"/>
      <c r="E25" s="15"/>
      <c r="F25" s="15"/>
      <c r="G25" s="15"/>
      <c r="H25" s="1"/>
      <c r="I25" s="1"/>
      <c r="J25" s="1"/>
      <c r="K25" s="1"/>
      <c r="L25" s="1"/>
      <c r="M25" s="1"/>
      <c r="N25" s="1"/>
      <c r="O25" s="1"/>
      <c r="P25" s="1"/>
      <c r="Q25" s="1"/>
      <c r="R25" s="1"/>
    </row>
    <row r="26" spans="1:22" s="25" customFormat="1" ht="42.75" customHeight="1" x14ac:dyDescent="0.2">
      <c r="A26" s="60" t="s">
        <v>15</v>
      </c>
      <c r="B26" s="62" t="s">
        <v>28</v>
      </c>
      <c r="C26" s="121" t="s">
        <v>505</v>
      </c>
      <c r="D26" s="15"/>
      <c r="E26" s="15"/>
      <c r="F26" s="15"/>
      <c r="G26" s="15"/>
      <c r="H26" s="1"/>
      <c r="I26" s="1"/>
      <c r="J26" s="1"/>
      <c r="K26" s="1"/>
      <c r="L26" s="1"/>
      <c r="M26" s="1"/>
      <c r="N26" s="1"/>
      <c r="O26" s="1"/>
      <c r="P26" s="1"/>
      <c r="Q26" s="1"/>
      <c r="R26" s="1"/>
    </row>
    <row r="27" spans="1:22" s="25" customFormat="1" ht="47.25" x14ac:dyDescent="0.2">
      <c r="A27" s="60" t="s">
        <v>13</v>
      </c>
      <c r="B27" s="62" t="s">
        <v>27</v>
      </c>
      <c r="C27" s="121" t="s">
        <v>506</v>
      </c>
      <c r="D27" s="15"/>
      <c r="E27" s="15"/>
      <c r="F27" s="15"/>
      <c r="G27" s="15"/>
      <c r="H27" s="1"/>
      <c r="I27" s="1"/>
      <c r="J27" s="1"/>
      <c r="K27" s="1"/>
      <c r="L27" s="1"/>
      <c r="M27" s="1"/>
      <c r="N27" s="1"/>
      <c r="O27" s="1"/>
      <c r="P27" s="1"/>
      <c r="Q27" s="1"/>
      <c r="R27" s="1"/>
    </row>
    <row r="28" spans="1:22" s="25" customFormat="1" ht="42.75" customHeight="1" x14ac:dyDescent="0.2">
      <c r="A28" s="60" t="s">
        <v>12</v>
      </c>
      <c r="B28" s="62" t="s">
        <v>224</v>
      </c>
      <c r="C28" s="121" t="s">
        <v>265</v>
      </c>
      <c r="D28" s="15"/>
      <c r="E28" s="15"/>
      <c r="F28" s="15"/>
      <c r="G28" s="15"/>
      <c r="H28" s="1"/>
      <c r="I28" s="1"/>
      <c r="J28" s="1"/>
      <c r="K28" s="1"/>
      <c r="L28" s="1"/>
      <c r="M28" s="1"/>
      <c r="N28" s="1"/>
      <c r="O28" s="1"/>
      <c r="P28" s="1"/>
      <c r="Q28" s="1"/>
      <c r="R28" s="1"/>
    </row>
    <row r="29" spans="1:22" s="25" customFormat="1" ht="51.75" customHeight="1" x14ac:dyDescent="0.2">
      <c r="A29" s="60" t="s">
        <v>10</v>
      </c>
      <c r="B29" s="62" t="s">
        <v>225</v>
      </c>
      <c r="C29" s="121" t="s">
        <v>265</v>
      </c>
      <c r="D29" s="15"/>
      <c r="E29" s="15"/>
      <c r="F29" s="15"/>
      <c r="G29" s="15"/>
      <c r="H29" s="1"/>
      <c r="I29" s="1"/>
      <c r="J29" s="1"/>
      <c r="K29" s="1"/>
      <c r="L29" s="1"/>
      <c r="M29" s="1"/>
      <c r="N29" s="1"/>
      <c r="O29" s="1"/>
      <c r="P29" s="1"/>
      <c r="Q29" s="1"/>
      <c r="R29" s="1"/>
    </row>
    <row r="30" spans="1:22" s="25" customFormat="1" ht="51.75" customHeight="1" x14ac:dyDescent="0.2">
      <c r="A30" s="60" t="s">
        <v>8</v>
      </c>
      <c r="B30" s="62" t="s">
        <v>226</v>
      </c>
      <c r="C30" s="121" t="s">
        <v>265</v>
      </c>
      <c r="D30" s="15"/>
      <c r="E30" s="15"/>
      <c r="F30" s="15"/>
      <c r="G30" s="15"/>
      <c r="H30" s="1"/>
      <c r="I30" s="1"/>
      <c r="J30" s="1"/>
      <c r="K30" s="1"/>
      <c r="L30" s="1"/>
      <c r="M30" s="1"/>
      <c r="N30" s="1"/>
      <c r="O30" s="1"/>
      <c r="P30" s="1"/>
      <c r="Q30" s="1"/>
      <c r="R30" s="1"/>
    </row>
    <row r="31" spans="1:22" s="25" customFormat="1" ht="51.75" customHeight="1" x14ac:dyDescent="0.2">
      <c r="A31" s="60" t="s">
        <v>26</v>
      </c>
      <c r="B31" s="62" t="s">
        <v>227</v>
      </c>
      <c r="C31" s="121" t="s">
        <v>265</v>
      </c>
      <c r="D31" s="15"/>
      <c r="E31" s="15"/>
      <c r="F31" s="15"/>
      <c r="G31" s="15"/>
      <c r="H31" s="1"/>
      <c r="I31" s="1"/>
      <c r="J31" s="1"/>
      <c r="K31" s="1"/>
      <c r="L31" s="1"/>
      <c r="M31" s="1"/>
      <c r="N31" s="1"/>
      <c r="O31" s="1"/>
      <c r="P31" s="1"/>
      <c r="Q31" s="1"/>
      <c r="R31" s="1"/>
    </row>
    <row r="32" spans="1:22" s="25" customFormat="1" ht="51.75" customHeight="1" x14ac:dyDescent="0.2">
      <c r="A32" s="60" t="s">
        <v>24</v>
      </c>
      <c r="B32" s="62" t="s">
        <v>228</v>
      </c>
      <c r="C32" s="121" t="s">
        <v>265</v>
      </c>
      <c r="D32" s="15"/>
      <c r="E32" s="15"/>
      <c r="F32" s="15"/>
      <c r="G32" s="15"/>
      <c r="H32" s="1"/>
      <c r="I32" s="1"/>
      <c r="J32" s="1"/>
      <c r="K32" s="1"/>
      <c r="L32" s="1"/>
      <c r="M32" s="1"/>
      <c r="N32" s="1"/>
      <c r="O32" s="1"/>
      <c r="P32" s="1"/>
      <c r="Q32" s="1"/>
      <c r="R32" s="1"/>
    </row>
    <row r="33" spans="1:18" s="25" customFormat="1" ht="101.25" customHeight="1" x14ac:dyDescent="0.2">
      <c r="A33" s="60" t="s">
        <v>23</v>
      </c>
      <c r="B33" s="62" t="s">
        <v>229</v>
      </c>
      <c r="C33" s="121" t="s">
        <v>507</v>
      </c>
      <c r="D33" s="15"/>
      <c r="E33" s="15"/>
      <c r="F33" s="15"/>
      <c r="G33" s="15"/>
      <c r="H33" s="1"/>
      <c r="I33" s="1"/>
      <c r="J33" s="1"/>
      <c r="K33" s="1"/>
      <c r="L33" s="1"/>
      <c r="M33" s="1"/>
      <c r="N33" s="1"/>
      <c r="O33" s="1"/>
      <c r="P33" s="1"/>
      <c r="Q33" s="1"/>
      <c r="R33" s="1"/>
    </row>
    <row r="34" spans="1:18" ht="94.5" x14ac:dyDescent="0.25">
      <c r="A34" s="60" t="s">
        <v>237</v>
      </c>
      <c r="B34" s="62" t="s">
        <v>230</v>
      </c>
      <c r="C34" s="121" t="s">
        <v>452</v>
      </c>
    </row>
    <row r="35" spans="1:18" ht="47.25" x14ac:dyDescent="0.25">
      <c r="A35" s="60" t="s">
        <v>233</v>
      </c>
      <c r="B35" s="62" t="s">
        <v>25</v>
      </c>
      <c r="C35" s="121" t="s">
        <v>265</v>
      </c>
    </row>
    <row r="36" spans="1:18" ht="31.5" x14ac:dyDescent="0.25">
      <c r="A36" s="60" t="s">
        <v>238</v>
      </c>
      <c r="B36" s="62" t="s">
        <v>231</v>
      </c>
      <c r="C36" s="121" t="s">
        <v>508</v>
      </c>
    </row>
    <row r="37" spans="1:18" ht="15.75" x14ac:dyDescent="0.25">
      <c r="A37" s="60" t="s">
        <v>234</v>
      </c>
      <c r="B37" s="62" t="s">
        <v>232</v>
      </c>
      <c r="C37" s="121" t="s">
        <v>508</v>
      </c>
    </row>
    <row r="38" spans="1:18" ht="15.75" x14ac:dyDescent="0.25">
      <c r="A38" s="60" t="s">
        <v>239</v>
      </c>
      <c r="B38" s="62" t="s">
        <v>143</v>
      </c>
      <c r="C38" s="121" t="s">
        <v>265</v>
      </c>
    </row>
    <row r="39" spans="1:18" ht="15.75" x14ac:dyDescent="0.25">
      <c r="A39" s="206"/>
      <c r="B39" s="207"/>
      <c r="C39" s="208"/>
    </row>
    <row r="40" spans="1:18" ht="63" x14ac:dyDescent="0.25">
      <c r="A40" s="60" t="s">
        <v>235</v>
      </c>
      <c r="B40" s="62" t="s">
        <v>448</v>
      </c>
      <c r="C40" s="121" t="s">
        <v>509</v>
      </c>
      <c r="D40" s="205"/>
    </row>
    <row r="41" spans="1:18" ht="94.5" x14ac:dyDescent="0.25">
      <c r="A41" s="63" t="s">
        <v>240</v>
      </c>
      <c r="B41" s="11" t="s">
        <v>438</v>
      </c>
      <c r="C41" s="121" t="s">
        <v>265</v>
      </c>
      <c r="D41" s="205"/>
    </row>
    <row r="42" spans="1:18" ht="201" customHeight="1" x14ac:dyDescent="0.25">
      <c r="A42" s="63" t="s">
        <v>236</v>
      </c>
      <c r="B42" s="11" t="s">
        <v>439</v>
      </c>
      <c r="C42" s="121" t="s">
        <v>510</v>
      </c>
      <c r="D42" s="205"/>
    </row>
    <row r="43" spans="1:18" ht="173.25" x14ac:dyDescent="0.25">
      <c r="A43" s="63" t="s">
        <v>266</v>
      </c>
      <c r="B43" s="11" t="s">
        <v>440</v>
      </c>
      <c r="C43" s="121" t="s">
        <v>265</v>
      </c>
      <c r="D43" s="205"/>
    </row>
    <row r="44" spans="1:18" ht="101.25" customHeight="1" x14ac:dyDescent="0.25">
      <c r="A44" s="63" t="s">
        <v>274</v>
      </c>
      <c r="B44" s="11" t="s">
        <v>441</v>
      </c>
      <c r="C44" s="121" t="s">
        <v>265</v>
      </c>
      <c r="D44" s="205"/>
    </row>
    <row r="45" spans="1:18" ht="78.75" x14ac:dyDescent="0.25">
      <c r="A45" s="63" t="s">
        <v>442</v>
      </c>
      <c r="B45" s="11" t="s">
        <v>443</v>
      </c>
      <c r="C45" s="121" t="s">
        <v>265</v>
      </c>
      <c r="D45" s="205"/>
    </row>
    <row r="46" spans="1:18" ht="78.75" customHeight="1" x14ac:dyDescent="0.25">
      <c r="A46" s="63" t="s">
        <v>444</v>
      </c>
      <c r="B46" s="11" t="s">
        <v>258</v>
      </c>
      <c r="C46" s="121" t="s">
        <v>511</v>
      </c>
    </row>
    <row r="47" spans="1:18" ht="22.5" customHeight="1" x14ac:dyDescent="0.25">
      <c r="A47" s="63"/>
      <c r="B47" s="11"/>
      <c r="C47" s="64"/>
    </row>
    <row r="48" spans="1:18" ht="71.25" customHeight="1" x14ac:dyDescent="0.25">
      <c r="A48" s="63" t="s">
        <v>445</v>
      </c>
      <c r="B48" s="11" t="s">
        <v>261</v>
      </c>
      <c r="C48" s="139">
        <f>'6.2. Паспорт фин осв ввод'!D24</f>
        <v>102.879674556</v>
      </c>
    </row>
    <row r="49" spans="1:3" ht="72.75" customHeight="1" x14ac:dyDescent="0.25">
      <c r="A49" s="63" t="s">
        <v>446</v>
      </c>
      <c r="B49" s="11" t="s">
        <v>262</v>
      </c>
      <c r="C49" s="139">
        <f>'6.2. Паспорт фин осв ввод'!D30</f>
        <v>87.019950129999998</v>
      </c>
    </row>
  </sheetData>
  <mergeCells count="12">
    <mergeCell ref="A5:C5"/>
    <mergeCell ref="A16:C16"/>
    <mergeCell ref="A18:C18"/>
    <mergeCell ref="A7:C7"/>
    <mergeCell ref="A9:C9"/>
    <mergeCell ref="D40:D45"/>
    <mergeCell ref="A24:C24"/>
    <mergeCell ref="A39:C3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O75"/>
  <sheetViews>
    <sheetView tabSelected="1" zoomScale="60" zoomScaleNormal="60" workbookViewId="0">
      <selection activeCell="E30" sqref="E30"/>
    </sheetView>
  </sheetViews>
  <sheetFormatPr defaultRowHeight="15.75" x14ac:dyDescent="0.25"/>
  <cols>
    <col min="1" max="1" width="9.140625" style="5"/>
    <col min="2" max="2" width="57.85546875" style="5" customWidth="1"/>
    <col min="3" max="3" width="13" style="5" customWidth="1"/>
    <col min="4" max="4" width="17.85546875" style="42" customWidth="1"/>
    <col min="5" max="5" width="20.42578125" style="42" customWidth="1"/>
    <col min="6" max="6" width="18.7109375" style="42" customWidth="1"/>
    <col min="7" max="9" width="10" style="5" customWidth="1"/>
    <col min="10" max="10" width="11.5703125" style="5" customWidth="1"/>
    <col min="11" max="11" width="10" style="5" customWidth="1"/>
    <col min="12" max="13" width="9.140625" style="5"/>
    <col min="14" max="14" width="21.28515625" style="5" customWidth="1"/>
    <col min="15" max="16384" width="9.140625" style="5"/>
  </cols>
  <sheetData>
    <row r="1" spans="1:11" x14ac:dyDescent="0.25">
      <c r="K1" s="5" t="s">
        <v>22</v>
      </c>
    </row>
    <row r="2" spans="1:11" x14ac:dyDescent="0.25">
      <c r="K2" s="5" t="s">
        <v>6</v>
      </c>
    </row>
    <row r="3" spans="1:11" x14ac:dyDescent="0.25">
      <c r="A3" s="183"/>
      <c r="B3" s="183"/>
      <c r="C3" s="183"/>
      <c r="D3" s="183"/>
      <c r="E3" s="183"/>
      <c r="F3" s="183"/>
      <c r="G3" s="183"/>
      <c r="H3" s="183"/>
      <c r="I3" s="183"/>
      <c r="J3" s="183"/>
      <c r="K3" s="183" t="s">
        <v>21</v>
      </c>
    </row>
    <row r="4" spans="1:11" s="67" customFormat="1" x14ac:dyDescent="0.2">
      <c r="A4" s="273" t="str">
        <f>'1. паспорт местоположение'!A5</f>
        <v>Год раскрытия информации: 2023 год</v>
      </c>
      <c r="B4" s="273"/>
      <c r="C4" s="273"/>
      <c r="D4" s="273"/>
      <c r="E4" s="273"/>
      <c r="F4" s="273"/>
      <c r="G4" s="273"/>
      <c r="H4" s="273"/>
      <c r="I4" s="273"/>
      <c r="J4" s="273"/>
      <c r="K4" s="273"/>
    </row>
    <row r="5" spans="1:11" s="67" customFormat="1" x14ac:dyDescent="0.2">
      <c r="A5" s="13"/>
      <c r="G5" s="275"/>
      <c r="H5" s="275"/>
      <c r="I5" s="275"/>
      <c r="J5" s="275"/>
      <c r="K5" s="275"/>
    </row>
    <row r="6" spans="1:11" s="67" customFormat="1" x14ac:dyDescent="0.2">
      <c r="A6" s="273" t="str">
        <f>'1. паспорт местоположение'!A7</f>
        <v xml:space="preserve">Паспорт инвестиционного проекта </v>
      </c>
      <c r="B6" s="273"/>
      <c r="C6" s="273"/>
      <c r="D6" s="273"/>
      <c r="E6" s="273"/>
      <c r="F6" s="273"/>
      <c r="G6" s="273"/>
      <c r="H6" s="273"/>
      <c r="I6" s="273"/>
      <c r="J6" s="273"/>
      <c r="K6" s="273"/>
    </row>
    <row r="7" spans="1:11" s="67" customFormat="1" ht="18.75" x14ac:dyDescent="0.2">
      <c r="A7" s="70"/>
      <c r="B7" s="70"/>
      <c r="C7" s="70"/>
      <c r="D7" s="70"/>
      <c r="E7" s="70"/>
      <c r="F7" s="70"/>
      <c r="G7" s="216"/>
      <c r="H7" s="216"/>
      <c r="I7" s="216"/>
      <c r="J7" s="216"/>
      <c r="K7" s="216"/>
    </row>
    <row r="8" spans="1:11" s="67" customFormat="1" x14ac:dyDescent="0.2">
      <c r="A8" s="273" t="str">
        <f>'1. паспорт местоположение'!A9</f>
        <v>АО "Чеченэнерго"</v>
      </c>
      <c r="B8" s="273"/>
      <c r="C8" s="273"/>
      <c r="D8" s="273"/>
      <c r="E8" s="273"/>
      <c r="F8" s="273"/>
      <c r="G8" s="273"/>
      <c r="H8" s="273"/>
      <c r="I8" s="273"/>
      <c r="J8" s="273"/>
      <c r="K8" s="273"/>
    </row>
    <row r="9" spans="1:11" s="67" customFormat="1" x14ac:dyDescent="0.2">
      <c r="A9" s="209" t="str">
        <f>'1. паспорт местоположение'!A10</f>
        <v xml:space="preserve">         (фирменное наименование субъекта электроэнергетики)</v>
      </c>
      <c r="B9" s="209"/>
      <c r="C9" s="209"/>
      <c r="D9" s="209"/>
      <c r="E9" s="209"/>
      <c r="F9" s="209"/>
      <c r="G9" s="209"/>
      <c r="H9" s="209"/>
      <c r="I9" s="209"/>
      <c r="J9" s="209"/>
      <c r="K9" s="209"/>
    </row>
    <row r="10" spans="1:11" s="67" customFormat="1" ht="18.75" x14ac:dyDescent="0.2">
      <c r="A10" s="70"/>
      <c r="B10" s="70"/>
      <c r="C10" s="70"/>
      <c r="D10" s="70"/>
      <c r="E10" s="70"/>
      <c r="F10" s="70"/>
      <c r="G10" s="216"/>
      <c r="H10" s="216"/>
      <c r="I10" s="216"/>
      <c r="J10" s="216"/>
      <c r="K10" s="216"/>
    </row>
    <row r="11" spans="1:11" s="67" customFormat="1" x14ac:dyDescent="0.2">
      <c r="A11" s="210" t="str">
        <f>'1. паспорт местоположение'!A12</f>
        <v>L_Che371</v>
      </c>
      <c r="B11" s="210"/>
      <c r="C11" s="210"/>
      <c r="D11" s="210"/>
      <c r="E11" s="210"/>
      <c r="F11" s="210"/>
      <c r="G11" s="210"/>
      <c r="H11" s="210"/>
      <c r="I11" s="210"/>
      <c r="J11" s="210"/>
      <c r="K11" s="210"/>
    </row>
    <row r="12" spans="1:11" s="67" customFormat="1" x14ac:dyDescent="0.2">
      <c r="A12" s="209" t="str">
        <f>'1. паспорт местоположение'!A13</f>
        <v xml:space="preserve">         (идентификатор инвестиционного проекта)</v>
      </c>
      <c r="B12" s="209"/>
      <c r="C12" s="209"/>
      <c r="D12" s="209"/>
      <c r="E12" s="209"/>
      <c r="F12" s="209"/>
      <c r="G12" s="209"/>
      <c r="H12" s="209"/>
      <c r="I12" s="209"/>
      <c r="J12" s="209"/>
      <c r="K12" s="209"/>
    </row>
    <row r="13" spans="1:11" s="67" customFormat="1" ht="15.75" customHeight="1" x14ac:dyDescent="0.2">
      <c r="A13" s="1"/>
      <c r="B13" s="1"/>
      <c r="C13" s="1"/>
      <c r="D13" s="1"/>
      <c r="E13" s="1"/>
      <c r="F13" s="1"/>
      <c r="G13" s="235"/>
      <c r="H13" s="235"/>
      <c r="I13" s="235"/>
      <c r="J13" s="235"/>
      <c r="K13" s="235"/>
    </row>
    <row r="14" spans="1:11" s="25" customFormat="1" ht="42" customHeight="1" x14ac:dyDescent="0.2">
      <c r="A14" s="211" t="str">
        <f>'1. паспорт местоположение'!A15</f>
        <v>Строительство и реконструкция сети 10-0,4 кВ (ВЛ 0,4 кВ протяженностью 105,729 км, ВЛ-10 кВ протяженностью 3,556 км, ТП 6(10)/0,4 кВ общей мощностью 6,64 МВА) в рамках "Плана (программы) снижения потерь электрической энергии в электрических сетях Гудермесских РЭС АО "Чеченэнерго"</v>
      </c>
      <c r="B14" s="211"/>
      <c r="C14" s="211"/>
      <c r="D14" s="211"/>
      <c r="E14" s="211"/>
      <c r="F14" s="211"/>
      <c r="G14" s="211"/>
      <c r="H14" s="211"/>
      <c r="I14" s="211"/>
      <c r="J14" s="211"/>
      <c r="K14" s="211"/>
    </row>
    <row r="15" spans="1:11" s="25" customFormat="1" ht="15" customHeight="1" x14ac:dyDescent="0.2">
      <c r="A15" s="209" t="str">
        <f>'1. паспорт местоположение'!A16</f>
        <v xml:space="preserve">         (наименование инвестиционного проекта)</v>
      </c>
      <c r="B15" s="209"/>
      <c r="C15" s="209"/>
      <c r="D15" s="209"/>
      <c r="E15" s="209"/>
      <c r="F15" s="209"/>
      <c r="G15" s="209"/>
      <c r="H15" s="209"/>
      <c r="I15" s="209"/>
      <c r="J15" s="209"/>
      <c r="K15" s="209"/>
    </row>
    <row r="16" spans="1:11" s="25" customFormat="1" ht="15" customHeight="1" x14ac:dyDescent="0.2">
      <c r="A16" s="15"/>
      <c r="B16" s="15"/>
      <c r="C16" s="15"/>
      <c r="D16" s="15"/>
      <c r="E16" s="15"/>
      <c r="F16" s="15"/>
      <c r="G16" s="15"/>
      <c r="H16" s="15"/>
      <c r="I16" s="15"/>
      <c r="J16" s="15"/>
      <c r="K16" s="15"/>
    </row>
    <row r="17" spans="1:14" ht="18.75" customHeight="1" x14ac:dyDescent="0.25">
      <c r="A17" s="66"/>
      <c r="B17" s="66"/>
      <c r="C17" s="66"/>
      <c r="D17" s="66"/>
      <c r="E17" s="66"/>
      <c r="F17" s="66"/>
      <c r="G17" s="66"/>
      <c r="H17" s="66"/>
      <c r="I17" s="66"/>
      <c r="J17" s="66"/>
      <c r="K17" s="66"/>
    </row>
    <row r="19" spans="1:14" x14ac:dyDescent="0.25">
      <c r="A19" s="274" t="s">
        <v>246</v>
      </c>
      <c r="B19" s="274"/>
      <c r="C19" s="274"/>
      <c r="D19" s="274"/>
      <c r="E19" s="274"/>
      <c r="F19" s="274"/>
      <c r="G19" s="274"/>
      <c r="H19" s="274"/>
      <c r="I19" s="274"/>
      <c r="J19" s="274"/>
      <c r="K19" s="274"/>
    </row>
    <row r="20" spans="1:14" ht="15.75" customHeight="1" x14ac:dyDescent="0.25">
      <c r="A20" s="279" t="s">
        <v>101</v>
      </c>
      <c r="B20" s="279" t="s">
        <v>100</v>
      </c>
      <c r="C20" s="317" t="s">
        <v>99</v>
      </c>
      <c r="D20" s="318"/>
      <c r="E20" s="319" t="s">
        <v>98</v>
      </c>
      <c r="F20" s="320"/>
      <c r="G20" s="321" t="s">
        <v>528</v>
      </c>
      <c r="H20" s="322" t="s">
        <v>529</v>
      </c>
      <c r="I20" s="323"/>
      <c r="J20" s="323"/>
      <c r="K20" s="324"/>
    </row>
    <row r="21" spans="1:14" ht="33" customHeight="1" x14ac:dyDescent="0.25">
      <c r="A21" s="280"/>
      <c r="B21" s="280"/>
      <c r="C21" s="325"/>
      <c r="D21" s="326"/>
      <c r="E21" s="327"/>
      <c r="F21" s="328"/>
      <c r="G21" s="329"/>
      <c r="H21" s="330" t="s">
        <v>0</v>
      </c>
      <c r="I21" s="331"/>
      <c r="J21" s="330" t="s">
        <v>425</v>
      </c>
      <c r="K21" s="331"/>
      <c r="L21" s="43"/>
      <c r="M21" s="43"/>
      <c r="N21" s="43"/>
    </row>
    <row r="22" spans="1:14" ht="99.75" customHeight="1" x14ac:dyDescent="0.25">
      <c r="A22" s="269"/>
      <c r="B22" s="269"/>
      <c r="C22" s="332" t="s">
        <v>0</v>
      </c>
      <c r="D22" s="332" t="s">
        <v>425</v>
      </c>
      <c r="E22" s="333" t="s">
        <v>530</v>
      </c>
      <c r="F22" s="333" t="s">
        <v>531</v>
      </c>
      <c r="G22" s="334"/>
      <c r="H22" s="335" t="s">
        <v>516</v>
      </c>
      <c r="I22" s="335" t="s">
        <v>517</v>
      </c>
      <c r="J22" s="335" t="s">
        <v>516</v>
      </c>
      <c r="K22" s="335" t="s">
        <v>517</v>
      </c>
    </row>
    <row r="23" spans="1:14" x14ac:dyDescent="0.25">
      <c r="A23" s="55">
        <v>1</v>
      </c>
      <c r="B23" s="55">
        <v>2</v>
      </c>
      <c r="C23" s="151">
        <v>3</v>
      </c>
      <c r="D23" s="151">
        <v>4</v>
      </c>
      <c r="E23" s="151">
        <v>5</v>
      </c>
      <c r="F23" s="151">
        <v>6</v>
      </c>
      <c r="G23" s="151">
        <v>7</v>
      </c>
      <c r="H23" s="151">
        <v>8</v>
      </c>
      <c r="I23" s="151">
        <v>9</v>
      </c>
      <c r="J23" s="151">
        <v>10</v>
      </c>
      <c r="K23" s="151">
        <v>11</v>
      </c>
    </row>
    <row r="24" spans="1:14" ht="47.25" x14ac:dyDescent="0.25">
      <c r="A24" s="44">
        <v>1</v>
      </c>
      <c r="B24" s="45" t="s">
        <v>97</v>
      </c>
      <c r="C24" s="150">
        <f>VLOOKUP($A$11,'[1]6.2. отчет'!$D:$K,2,0)</f>
        <v>140.30777647218</v>
      </c>
      <c r="D24" s="150">
        <f>VLOOKUP($A$11,'[1]6.2. отчет'!$D:$K,5,0)</f>
        <v>102.879674556</v>
      </c>
      <c r="E24" s="150">
        <f>VLOOKUP($A$11,'[1]6.2. отчет'!$D:$K,7,0)</f>
        <v>62.099501426179998</v>
      </c>
      <c r="F24" s="150">
        <f>VLOOKUP($A$11,'[1]6.2. отчет'!$D:$K,8,0)</f>
        <v>41.763375726180001</v>
      </c>
      <c r="G24" s="150">
        <f>VLOOKUP($A$11,'[1]6.2. отчет'!$D:$BL,9,0)</f>
        <v>20.3361257</v>
      </c>
      <c r="H24" s="150">
        <f>VLOOKUP($A$11,'[1]6.2. отчет'!$D:$BL,15,0)</f>
        <v>0</v>
      </c>
      <c r="I24" s="150">
        <f>VLOOKUP($A$11,'[1]6.2. отчет'!$D:$CU,45,0)</f>
        <v>0</v>
      </c>
      <c r="J24" s="150">
        <f>VLOOKUP($A$11,'[1]6.2. отчет'!$D:$BL,56,0)</f>
        <v>4.3352738100000101</v>
      </c>
      <c r="K24" s="150">
        <f>VLOOKUP($A$11,'[1]6.2. отчет'!$D:$CU,86,0)</f>
        <v>4.3352738100000101</v>
      </c>
    </row>
    <row r="25" spans="1:14" s="46" customFormat="1" ht="28.5" customHeight="1" x14ac:dyDescent="0.25">
      <c r="A25" s="47" t="s">
        <v>96</v>
      </c>
      <c r="B25" s="48" t="s">
        <v>95</v>
      </c>
      <c r="C25" s="150">
        <f t="shared" ref="C25:C26" si="0">H25</f>
        <v>0</v>
      </c>
      <c r="D25" s="150">
        <f>G25+J25</f>
        <v>0</v>
      </c>
      <c r="E25" s="150">
        <f t="shared" ref="E25:E28" si="1">F25+G25</f>
        <v>0</v>
      </c>
      <c r="F25" s="150">
        <f t="shared" ref="F25:F26" si="2">J25</f>
        <v>0</v>
      </c>
      <c r="G25" s="150">
        <f>VLOOKUP($A$11,'[1]6.2. отчет'!$D:$BL,10,0)</f>
        <v>0</v>
      </c>
      <c r="H25" s="150">
        <f>VLOOKUP($A$11,'[1]6.2. отчет'!$D:$BL,16,0)</f>
        <v>0</v>
      </c>
      <c r="I25" s="150">
        <f>IF(H25=0,0,VLOOKUP($A$11,'[1]6.2. отчет'!$D:$CU,46,0))</f>
        <v>0</v>
      </c>
      <c r="J25" s="150">
        <f>VLOOKUP($A$11,'[1]6.2. отчет'!$D:$BL,57,0)</f>
        <v>0</v>
      </c>
      <c r="K25" s="150">
        <f>IF(J25=0,0,VLOOKUP($A$11,'[1]6.2. отчет'!$D:$CU,87,0))</f>
        <v>0</v>
      </c>
    </row>
    <row r="26" spans="1:14" ht="24" customHeight="1" x14ac:dyDescent="0.25">
      <c r="A26" s="47" t="s">
        <v>94</v>
      </c>
      <c r="B26" s="48" t="s">
        <v>93</v>
      </c>
      <c r="C26" s="150">
        <f t="shared" si="0"/>
        <v>0</v>
      </c>
      <c r="D26" s="150">
        <f>G26+J26</f>
        <v>0</v>
      </c>
      <c r="E26" s="150">
        <f t="shared" si="1"/>
        <v>0</v>
      </c>
      <c r="F26" s="150">
        <f t="shared" si="2"/>
        <v>0</v>
      </c>
      <c r="G26" s="150">
        <f>VLOOKUP($A$11,'[1]6.2. отчет'!$D:$BL,11,0)</f>
        <v>0</v>
      </c>
      <c r="H26" s="150">
        <f>VLOOKUP($A$11,'[1]6.2. отчет'!$D:$BL,17,0)</f>
        <v>0</v>
      </c>
      <c r="I26" s="150">
        <f>IF(H26=0,0,VLOOKUP($A$11,'[1]6.2. отчет'!$D:$CU,47,0))</f>
        <v>0</v>
      </c>
      <c r="J26" s="150">
        <f>VLOOKUP($A$11,'[1]6.2. отчет'!$D:$BL,58,0)</f>
        <v>0</v>
      </c>
      <c r="K26" s="150">
        <f>IF(J26=0,0,VLOOKUP($A$11,'[1]6.2. отчет'!$D:$CU,88,0))</f>
        <v>0</v>
      </c>
    </row>
    <row r="27" spans="1:14" ht="31.5" x14ac:dyDescent="0.25">
      <c r="A27" s="47" t="s">
        <v>92</v>
      </c>
      <c r="B27" s="48" t="s">
        <v>197</v>
      </c>
      <c r="C27" s="150">
        <f>IF(C24="нд","нд",C24-(C29+C28+C26+C25))</f>
        <v>140.30777647218</v>
      </c>
      <c r="D27" s="150">
        <f>G27+J27+D24-(G24+J24)</f>
        <v>83.826972104333322</v>
      </c>
      <c r="E27" s="150">
        <f>F27+G27</f>
        <v>47.382072784513333</v>
      </c>
      <c r="F27" s="150">
        <f>F24-(F25+F26+F28+F29)</f>
        <v>41.763375726180001</v>
      </c>
      <c r="G27" s="150">
        <f>VLOOKUP($A$11,'[1]6.2. отчет'!$D:$BL,12,0)</f>
        <v>5.6186970583333338</v>
      </c>
      <c r="H27" s="150">
        <f>VLOOKUP($A$11,'[1]6.2. отчет'!$D:$BL,18,0)</f>
        <v>0</v>
      </c>
      <c r="I27" s="150">
        <f>IF(H27=0,0,VLOOKUP($A$11,'[1]6.2. отчет'!$D:$CU,48,0))</f>
        <v>0</v>
      </c>
      <c r="J27" s="150">
        <f>VLOOKUP($A$11,'[1]6.2. отчет'!$D:$BL,59,0)</f>
        <v>0</v>
      </c>
      <c r="K27" s="150">
        <f>IF(J27=0,0,VLOOKUP($A$11,'[1]6.2. отчет'!$D:$CU,89,0))</f>
        <v>0</v>
      </c>
    </row>
    <row r="28" spans="1:14" ht="21.75" customHeight="1" x14ac:dyDescent="0.25">
      <c r="A28" s="47" t="s">
        <v>91</v>
      </c>
      <c r="B28" s="48" t="s">
        <v>90</v>
      </c>
      <c r="C28" s="150">
        <f>H28</f>
        <v>0</v>
      </c>
      <c r="D28" s="150">
        <f t="shared" ref="D28:D29" si="3">G28+J28</f>
        <v>0</v>
      </c>
      <c r="E28" s="150">
        <f t="shared" si="1"/>
        <v>0</v>
      </c>
      <c r="F28" s="150">
        <v>0</v>
      </c>
      <c r="G28" s="150">
        <f>VLOOKUP($A$11,'[1]6.2. отчет'!$D:$BL,13,0)</f>
        <v>0</v>
      </c>
      <c r="H28" s="150">
        <f>VLOOKUP($A$11,'[1]6.2. отчет'!$D:$BL,19,0)</f>
        <v>0</v>
      </c>
      <c r="I28" s="150">
        <f>IF(H28=0,0,VLOOKUP($A$11,'[1]6.2. отчет'!$D:$CU,49,0))</f>
        <v>0</v>
      </c>
      <c r="J28" s="150">
        <f>VLOOKUP($A$11,'[1]6.2. отчет'!$D:$BL,60,0)</f>
        <v>0</v>
      </c>
      <c r="K28" s="150">
        <f>IF(J28=0,0,VLOOKUP($A$11,'[1]6.2. отчет'!$D:$CU,90,0))</f>
        <v>0</v>
      </c>
    </row>
    <row r="29" spans="1:14" ht="24.75" customHeight="1" x14ac:dyDescent="0.25">
      <c r="A29" s="47" t="s">
        <v>89</v>
      </c>
      <c r="B29" s="50" t="s">
        <v>88</v>
      </c>
      <c r="C29" s="150">
        <f>H29</f>
        <v>0</v>
      </c>
      <c r="D29" s="150">
        <f t="shared" si="3"/>
        <v>19.052702451666679</v>
      </c>
      <c r="E29" s="150">
        <f>F29+G29</f>
        <v>14.717428641666668</v>
      </c>
      <c r="F29" s="150">
        <v>0</v>
      </c>
      <c r="G29" s="150">
        <f>VLOOKUP($A$11,'[1]6.2. отчет'!$D:$BL,14,0)</f>
        <v>14.717428641666668</v>
      </c>
      <c r="H29" s="150">
        <f>VLOOKUP($A$11,'[1]6.2. отчет'!$D:$BL,20,0)</f>
        <v>0</v>
      </c>
      <c r="I29" s="150">
        <f>IF(H29=0,0,VLOOKUP($A$11,'[1]6.2. отчет'!$D:$CU,50,0))</f>
        <v>0</v>
      </c>
      <c r="J29" s="150">
        <f>VLOOKUP($A$11,'[1]6.2. отчет'!$D:$BL,61,0)</f>
        <v>4.3352738100000101</v>
      </c>
      <c r="K29" s="150">
        <f>IF(J29=0,0,VLOOKUP($A$11,'[1]6.2. отчет'!$D:$CU,91,0))</f>
        <v>4.3352738100000101</v>
      </c>
    </row>
    <row r="30" spans="1:14" ht="47.25" x14ac:dyDescent="0.25">
      <c r="A30" s="44" t="s">
        <v>17</v>
      </c>
      <c r="B30" s="45" t="s">
        <v>87</v>
      </c>
      <c r="C30" s="150">
        <f>VLOOKUP($A$11,'[1]6.2. отчет'!$D:$DB,99,0)</f>
        <v>118.03855618558001</v>
      </c>
      <c r="D30" s="150">
        <f>VLOOKUP($A$11,'[1]6.2. отчет'!$D:$FK,106,0)</f>
        <v>87.019950129999998</v>
      </c>
      <c r="E30" s="150">
        <f>VLOOKUP($A$11,'[1]6.2. отчет'!$D:$FK,108,0)</f>
        <v>48.537939015580008</v>
      </c>
      <c r="F30" s="150">
        <f>VLOOKUP($A$11,'[1]6.2. отчет'!$D:$FK,109,0)</f>
        <v>31.018606055580008</v>
      </c>
      <c r="G30" s="150">
        <f>VLOOKUP($A$11,'[1]6.2. отчет'!$D:$FK,110,0)</f>
        <v>17.519332959999996</v>
      </c>
      <c r="H30" s="150">
        <f>VLOOKUP($A$11,'[1]6.2. отчет'!$D:$FK,115,0)</f>
        <v>0</v>
      </c>
      <c r="I30" s="150">
        <f>VLOOKUP($A$11,'[1]6.2. отчет'!$D:$AGP,124,0)</f>
        <v>0</v>
      </c>
      <c r="J30" s="150">
        <f>VLOOKUP($A$11,'[1]6.2. отчет'!$D:$FK,130,0)</f>
        <v>0</v>
      </c>
      <c r="K30" s="150">
        <f>VLOOKUP($A$11,'[1]6.2. отчет'!$D:$FK,155,0)</f>
        <v>0</v>
      </c>
      <c r="N30" s="54"/>
    </row>
    <row r="31" spans="1:14" s="46" customFormat="1" x14ac:dyDescent="0.25">
      <c r="A31" s="44" t="s">
        <v>86</v>
      </c>
      <c r="B31" s="48" t="s">
        <v>85</v>
      </c>
      <c r="C31" s="150">
        <f>VLOOKUP($A$11,'[1]6.2. отчет'!$D:$DB,100,0)</f>
        <v>5.8773163300000002</v>
      </c>
      <c r="D31" s="150">
        <v>5.8773163300000002</v>
      </c>
      <c r="E31" s="150">
        <f>F31+G31</f>
        <v>0</v>
      </c>
      <c r="F31" s="150">
        <v>0</v>
      </c>
      <c r="G31" s="150">
        <f>VLOOKUP($A$11,'[1]6.2. отчет'!$D:$FK,111,0)</f>
        <v>0</v>
      </c>
      <c r="H31" s="150">
        <v>0</v>
      </c>
      <c r="I31" s="150">
        <f>IF(H31=0,0,VLOOKUP($A$11,'[1]6.2. отчет'!$D:$CU,50,0))</f>
        <v>0</v>
      </c>
      <c r="J31" s="150">
        <f>VLOOKUP($A$11,'[1]6.2. отчет'!$D:$FK,131,0)</f>
        <v>0</v>
      </c>
      <c r="K31" s="150">
        <f>IF(J31=0,0,VLOOKUP($A$11,'[1]6.2. отчет'!$D:$FK,156,0))</f>
        <v>0</v>
      </c>
      <c r="N31" s="54"/>
    </row>
    <row r="32" spans="1:14" ht="31.5" x14ac:dyDescent="0.25">
      <c r="A32" s="44" t="s">
        <v>84</v>
      </c>
      <c r="B32" s="48" t="s">
        <v>83</v>
      </c>
      <c r="C32" s="150">
        <f>VLOOKUP($A$11,'[1]6.2. отчет'!$D:$DB,101,0)</f>
        <v>88.611960180000011</v>
      </c>
      <c r="D32" s="150">
        <v>69.6547719</v>
      </c>
      <c r="E32" s="150">
        <f t="shared" ref="E32:E34" si="4">F32+G32</f>
        <v>22.386675840000024</v>
      </c>
      <c r="F32" s="150">
        <v>18.957188280000022</v>
      </c>
      <c r="G32" s="150">
        <f>VLOOKUP($A$11,'[1]6.2. отчет'!$D:$FK,112,0)</f>
        <v>3.429487560000001</v>
      </c>
      <c r="H32" s="150">
        <v>0</v>
      </c>
      <c r="I32" s="150">
        <v>0</v>
      </c>
      <c r="J32" s="150">
        <f>VLOOKUP($A$11,'[1]6.2. отчет'!$D:$FK,132,0)</f>
        <v>0</v>
      </c>
      <c r="K32" s="150">
        <f>IF(J32=0,0,VLOOKUP($A$11,'[1]6.2. отчет'!$D:$FK,157,0))</f>
        <v>0</v>
      </c>
      <c r="M32" s="46"/>
      <c r="N32" s="54"/>
    </row>
    <row r="33" spans="1:15" x14ac:dyDescent="0.25">
      <c r="A33" s="44" t="s">
        <v>82</v>
      </c>
      <c r="B33" s="48" t="s">
        <v>81</v>
      </c>
      <c r="C33" s="150">
        <f>VLOOKUP($A$11,'[1]6.2. отчет'!$D:$DB,102,0)</f>
        <v>14.425202820000003</v>
      </c>
      <c r="D33" s="150">
        <v>9.1265949200000005</v>
      </c>
      <c r="E33" s="150">
        <f t="shared" si="4"/>
        <v>12.219739750000002</v>
      </c>
      <c r="F33" s="150">
        <v>5.2986079000000021</v>
      </c>
      <c r="G33" s="150">
        <f>VLOOKUP($A$11,'[1]6.2. отчет'!$D:$FK,113,0)</f>
        <v>6.9211318500000001</v>
      </c>
      <c r="H33" s="150">
        <v>0</v>
      </c>
      <c r="I33" s="150">
        <v>0</v>
      </c>
      <c r="J33" s="150">
        <f>VLOOKUP($A$11,'[1]6.2. отчет'!$D:$FK,133,0)</f>
        <v>0</v>
      </c>
      <c r="K33" s="150">
        <f>IF(J33=0,0,VLOOKUP($A$11,'[1]6.2. отчет'!$D:$FK,158,0))</f>
        <v>0</v>
      </c>
      <c r="M33" s="46"/>
      <c r="N33" s="54"/>
      <c r="O33" s="54"/>
    </row>
    <row r="34" spans="1:15" x14ac:dyDescent="0.25">
      <c r="A34" s="44" t="s">
        <v>80</v>
      </c>
      <c r="B34" s="48" t="s">
        <v>79</v>
      </c>
      <c r="C34" s="150">
        <f>VLOOKUP($A$11,'[1]6.2. отчет'!$D:$DB,103,0)</f>
        <v>9.124076855579986</v>
      </c>
      <c r="D34" s="150">
        <v>2.3612669799999999</v>
      </c>
      <c r="E34" s="150">
        <f t="shared" si="4"/>
        <v>13.931523425579986</v>
      </c>
      <c r="F34" s="150">
        <v>6.7628098755799861</v>
      </c>
      <c r="G34" s="150">
        <f>VLOOKUP($A$11,'[1]6.2. отчет'!$D:$FK,114,0)</f>
        <v>7.1687135499999997</v>
      </c>
      <c r="H34" s="150">
        <v>0</v>
      </c>
      <c r="I34" s="150">
        <v>0</v>
      </c>
      <c r="J34" s="150">
        <f>VLOOKUP($A$11,'[1]6.2. отчет'!$D:$FK,134,0)</f>
        <v>0</v>
      </c>
      <c r="K34" s="150">
        <f>IF(J34=0,0,VLOOKUP($A$11,'[1]6.2. отчет'!$D:$FK,159,0))</f>
        <v>0</v>
      </c>
      <c r="M34" s="46"/>
      <c r="N34" s="54"/>
    </row>
    <row r="35" spans="1:15" ht="31.5" x14ac:dyDescent="0.25">
      <c r="A35" s="44" t="s">
        <v>16</v>
      </c>
      <c r="B35" s="45" t="s">
        <v>78</v>
      </c>
      <c r="C35" s="150"/>
      <c r="D35" s="150"/>
      <c r="E35" s="150"/>
      <c r="F35" s="150"/>
      <c r="G35" s="150"/>
      <c r="H35" s="150"/>
      <c r="I35" s="49"/>
      <c r="J35" s="150"/>
      <c r="K35" s="49"/>
      <c r="M35" s="46"/>
    </row>
    <row r="36" spans="1:15" s="46" customFormat="1" ht="31.5" x14ac:dyDescent="0.25">
      <c r="A36" s="47" t="s">
        <v>77</v>
      </c>
      <c r="B36" s="56" t="s">
        <v>76</v>
      </c>
      <c r="C36" s="150">
        <f>IF('1. паспорт местоположение'!$C$22="Прочие инвестиционные проекты",0,VLOOKUP($A$11,'[1]6.2. отчет'!$D:$FX,168,0))</f>
        <v>0</v>
      </c>
      <c r="D36" s="150">
        <v>0</v>
      </c>
      <c r="E36" s="150">
        <f>F36</f>
        <v>0</v>
      </c>
      <c r="F36" s="150">
        <f>C36</f>
        <v>0</v>
      </c>
      <c r="G36" s="150">
        <v>0</v>
      </c>
      <c r="H36" s="150">
        <f>IF('1. паспорт местоположение'!$C$22="Прочие инвестиционные проекты",0,VLOOKUP($A$11,'[1]6.2. отчет'!$D:$AGO,191,0))</f>
        <v>0</v>
      </c>
      <c r="I36" s="150">
        <f>IF('1. паспорт местоположение'!$C$22="Прочие инвестиционные проекты",0,VLOOKUP($A$11,'[1]6.2. отчет'!$D:$AGO,246,0))</f>
        <v>0</v>
      </c>
      <c r="J36" s="150">
        <f>IF('1. паспорт местоположение'!$C$22="Прочие инвестиционные проекты",0,VLOOKUP($A$11,'[1]6.2. отчет'!$D:$AGO,257,0))</f>
        <v>0</v>
      </c>
      <c r="K36" s="150">
        <f>IF('1. паспорт местоположение'!$C$22="Прочие инвестиционные проекты",0,VLOOKUP($A$11,'[1]6.2. отчет'!$D:$AGO,312,0))</f>
        <v>0</v>
      </c>
    </row>
    <row r="37" spans="1:15" x14ac:dyDescent="0.25">
      <c r="A37" s="47" t="s">
        <v>75</v>
      </c>
      <c r="B37" s="56" t="s">
        <v>65</v>
      </c>
      <c r="C37" s="150">
        <f>IF('1. паспорт местоположение'!$C$22="Прочие инвестиционные проекты",0,VLOOKUP($A$11,'[1]6.2. отчет'!$D:$FX,169,0))</f>
        <v>6.64</v>
      </c>
      <c r="D37" s="150">
        <v>0</v>
      </c>
      <c r="E37" s="150">
        <f t="shared" ref="E37:E42" si="5">F37</f>
        <v>6.64</v>
      </c>
      <c r="F37" s="150">
        <f t="shared" ref="F37:F64" si="6">C37</f>
        <v>6.64</v>
      </c>
      <c r="G37" s="150">
        <v>0</v>
      </c>
      <c r="H37" s="150">
        <f>IF('1. паспорт местоположение'!$C$22="Прочие инвестиционные проекты",0,VLOOKUP($A$11,'[1]6.2. отчет'!$D:$AGO,192,0))</f>
        <v>0</v>
      </c>
      <c r="I37" s="150">
        <f>IF('1. паспорт местоположение'!$C$22="Прочие инвестиционные проекты",0,VLOOKUP($A$11,'[1]6.2. отчет'!$D:$AGO,247,0))</f>
        <v>0</v>
      </c>
      <c r="J37" s="150">
        <f>IF('1. паспорт местоположение'!$C$22="Прочие инвестиционные проекты",0,VLOOKUP($A$11,'[1]6.2. отчет'!$D:$AGO,258,0))</f>
        <v>0</v>
      </c>
      <c r="K37" s="150">
        <f>IF('1. паспорт местоположение'!$C$22="Прочие инвестиционные проекты",0,VLOOKUP($A$11,'[1]6.2. отчет'!$D:$AGO,313,0))</f>
        <v>0</v>
      </c>
    </row>
    <row r="38" spans="1:15" x14ac:dyDescent="0.25">
      <c r="A38" s="47" t="s">
        <v>74</v>
      </c>
      <c r="B38" s="56" t="s">
        <v>63</v>
      </c>
      <c r="C38" s="150">
        <f>IF('1. паспорт местоположение'!$C$22="Прочие инвестиционные проекты",0,VLOOKUP($A$11,'[1]6.2. отчет'!$D:$FX,170,0))</f>
        <v>0</v>
      </c>
      <c r="D38" s="150">
        <v>0</v>
      </c>
      <c r="E38" s="150">
        <f t="shared" si="5"/>
        <v>0</v>
      </c>
      <c r="F38" s="150">
        <f t="shared" si="6"/>
        <v>0</v>
      </c>
      <c r="G38" s="150">
        <v>0</v>
      </c>
      <c r="H38" s="150">
        <f>IF('1. паспорт местоположение'!$C$22="Прочие инвестиционные проекты",0,VLOOKUP($A$11,'[1]6.2. отчет'!$D:$AGO,193,0))</f>
        <v>0</v>
      </c>
      <c r="I38" s="150">
        <f>IF('1. паспорт местоположение'!$C$22="Прочие инвестиционные проекты",0,VLOOKUP($A$11,'[1]6.2. отчет'!$D:$AGO,248,0))</f>
        <v>0</v>
      </c>
      <c r="J38" s="150">
        <f>IF('1. паспорт местоположение'!$C$22="Прочие инвестиционные проекты",0,VLOOKUP($A$11,'[1]6.2. отчет'!$D:$AGO,259,0))</f>
        <v>0</v>
      </c>
      <c r="K38" s="150">
        <f>IF('1. паспорт местоположение'!$C$22="Прочие инвестиционные проекты",0,VLOOKUP($A$11,'[1]6.2. отчет'!$D:$AGO,314,0))</f>
        <v>0</v>
      </c>
    </row>
    <row r="39" spans="1:15" ht="31.5" x14ac:dyDescent="0.25">
      <c r="A39" s="47" t="s">
        <v>73</v>
      </c>
      <c r="B39" s="48" t="s">
        <v>61</v>
      </c>
      <c r="C39" s="150">
        <f>IF('1. паспорт местоположение'!$C$22="Прочие инвестиционные проекты",0,VLOOKUP($A$11,'[1]6.2. отчет'!$D:$FX,172,0))</f>
        <v>109.285</v>
      </c>
      <c r="D39" s="150">
        <v>0</v>
      </c>
      <c r="E39" s="150">
        <f t="shared" si="5"/>
        <v>109.285</v>
      </c>
      <c r="F39" s="150">
        <f t="shared" si="6"/>
        <v>109.285</v>
      </c>
      <c r="G39" s="150">
        <v>0</v>
      </c>
      <c r="H39" s="150">
        <f>IF('1. паспорт местоположение'!$C$22="Прочие инвестиционные проекты",0,VLOOKUP($A$11,'[1]6.2. отчет'!$D:$AGO,195,0))</f>
        <v>0</v>
      </c>
      <c r="I39" s="150">
        <f>IF('1. паспорт местоположение'!$C$22="Прочие инвестиционные проекты",0,VLOOKUP($A$11,'[1]6.2. отчет'!$D:$AGO,250,0))</f>
        <v>0</v>
      </c>
      <c r="J39" s="150">
        <f>IF('1. паспорт местоположение'!$C$22="Прочие инвестиционные проекты",0,VLOOKUP($A$11,'[1]6.2. отчет'!$D:$AGO,261,0))</f>
        <v>0</v>
      </c>
      <c r="K39" s="150">
        <f>IF('1. паспорт местоположение'!$C$22="Прочие инвестиционные проекты",0,VLOOKUP($A$11,'[1]6.2. отчет'!$D:$AGO,316,0))</f>
        <v>0</v>
      </c>
    </row>
    <row r="40" spans="1:15" ht="31.5" x14ac:dyDescent="0.25">
      <c r="A40" s="47" t="s">
        <v>72</v>
      </c>
      <c r="B40" s="48" t="s">
        <v>59</v>
      </c>
      <c r="C40" s="150">
        <f>IF('1. паспорт местоположение'!$C$22="Прочие инвестиционные проекты",0,VLOOKUP($A$11,'[1]6.2. отчет'!$D:$FX,173,0))</f>
        <v>0</v>
      </c>
      <c r="D40" s="150">
        <v>0</v>
      </c>
      <c r="E40" s="150">
        <f t="shared" si="5"/>
        <v>0</v>
      </c>
      <c r="F40" s="150">
        <f t="shared" si="6"/>
        <v>0</v>
      </c>
      <c r="G40" s="150">
        <v>0</v>
      </c>
      <c r="H40" s="150">
        <f>IF('1. паспорт местоположение'!$C$22="Прочие инвестиционные проекты",0,VLOOKUP($A$11,'[1]6.2. отчет'!$D:$AGO,196,0))</f>
        <v>0</v>
      </c>
      <c r="I40" s="150">
        <f>IF('1. паспорт местоположение'!$C$22="Прочие инвестиционные проекты",0,VLOOKUP($A$11,'[1]6.2. отчет'!$D:$AGO,251,0))</f>
        <v>0</v>
      </c>
      <c r="J40" s="150">
        <f>IF('1. паспорт местоположение'!$C$22="Прочие инвестиционные проекты",0,VLOOKUP($A$11,'[1]6.2. отчет'!$D:$AGO,262,0))</f>
        <v>0</v>
      </c>
      <c r="K40" s="150">
        <f>IF('1. паспорт местоположение'!$C$22="Прочие инвестиционные проекты",0,VLOOKUP($A$11,'[1]6.2. отчет'!$D:$AGO,317,0))</f>
        <v>0</v>
      </c>
    </row>
    <row r="41" spans="1:15" x14ac:dyDescent="0.25">
      <c r="A41" s="47" t="s">
        <v>71</v>
      </c>
      <c r="B41" s="48" t="s">
        <v>57</v>
      </c>
      <c r="C41" s="150">
        <f>IF('1. паспорт местоположение'!$C$22="Прочие инвестиционные проекты",0,VLOOKUP($A$11,'[1]6.2. отчет'!$D:$FX,174,0))</f>
        <v>0</v>
      </c>
      <c r="D41" s="150">
        <v>0</v>
      </c>
      <c r="E41" s="150">
        <f t="shared" si="5"/>
        <v>0</v>
      </c>
      <c r="F41" s="150">
        <f t="shared" si="6"/>
        <v>0</v>
      </c>
      <c r="G41" s="150">
        <v>0</v>
      </c>
      <c r="H41" s="150">
        <f>IF('1. паспорт местоположение'!$C$22="Прочие инвестиционные проекты",0,VLOOKUP($A$11,'[1]6.2. отчет'!$D:$AGO,197,0))</f>
        <v>0</v>
      </c>
      <c r="I41" s="150">
        <f>IF('1. паспорт местоположение'!$C$22="Прочие инвестиционные проекты",0,VLOOKUP($A$11,'[1]6.2. отчет'!$D:$AGO,252,0))</f>
        <v>0</v>
      </c>
      <c r="J41" s="150">
        <f>IF('1. паспорт местоположение'!$C$22="Прочие инвестиционные проекты",0,VLOOKUP($A$11,'[1]6.2. отчет'!$D:$AGO,263,0))</f>
        <v>0</v>
      </c>
      <c r="K41" s="150">
        <f>IF('1. паспорт местоположение'!$C$22="Прочие инвестиционные проекты",0,VLOOKUP($A$11,'[1]6.2. отчет'!$D:$AGO,318,0))</f>
        <v>0</v>
      </c>
    </row>
    <row r="42" spans="1:15" x14ac:dyDescent="0.25">
      <c r="A42" s="47" t="s">
        <v>70</v>
      </c>
      <c r="B42" s="56" t="s">
        <v>450</v>
      </c>
      <c r="C42" s="150">
        <f>IF('1. паспорт местоположение'!$C$22="Прочие инвестиционные проекты",0,VLOOKUP($A$11,'[1]6.2. отчет'!$D:$FX,177,0))</f>
        <v>0</v>
      </c>
      <c r="D42" s="150">
        <v>0</v>
      </c>
      <c r="E42" s="150">
        <f t="shared" si="5"/>
        <v>0</v>
      </c>
      <c r="F42" s="150">
        <f t="shared" si="6"/>
        <v>0</v>
      </c>
      <c r="G42" s="150">
        <v>0</v>
      </c>
      <c r="H42" s="150">
        <f>IF('1. паспорт местоположение'!$C$22="Прочие инвестиционные проекты",0,VLOOKUP($A$11,'[1]6.2. отчет'!$D:$AGO,200,0))</f>
        <v>0</v>
      </c>
      <c r="I42" s="150">
        <f>IF('1. паспорт местоположение'!$C$22="Прочие инвестиционные проекты",0,VLOOKUP($A$11,'[1]6.2. отчет'!$D:$AGO,255,0))</f>
        <v>0</v>
      </c>
      <c r="J42" s="150">
        <f>IF('1. паспорт местоположение'!$C$22="Прочие инвестиционные проекты",0,VLOOKUP($A$11,'[1]6.2. отчет'!$D:$AGO,266,0))</f>
        <v>0</v>
      </c>
      <c r="K42" s="150">
        <f>IF('1. паспорт местоположение'!$C$22="Прочие инвестиционные проекты",0,VLOOKUP($A$11,'[1]6.2. отчет'!$D:$AGO,321,0))</f>
        <v>0</v>
      </c>
    </row>
    <row r="43" spans="1:15" x14ac:dyDescent="0.25">
      <c r="A43" s="44" t="s">
        <v>15</v>
      </c>
      <c r="B43" s="45" t="s">
        <v>69</v>
      </c>
      <c r="C43" s="150"/>
      <c r="D43" s="150"/>
      <c r="E43" s="150"/>
      <c r="F43" s="150"/>
      <c r="G43" s="150"/>
      <c r="H43" s="150"/>
      <c r="I43" s="49"/>
      <c r="J43" s="150"/>
      <c r="K43" s="49"/>
    </row>
    <row r="44" spans="1:15" s="46" customFormat="1" x14ac:dyDescent="0.25">
      <c r="A44" s="47" t="s">
        <v>68</v>
      </c>
      <c r="B44" s="48" t="s">
        <v>67</v>
      </c>
      <c r="C44" s="150">
        <f>VLOOKUP($A$11,'[1]6.2. отчет'!$D:$FX,168,0)</f>
        <v>0</v>
      </c>
      <c r="D44" s="150">
        <v>0</v>
      </c>
      <c r="E44" s="150">
        <f t="shared" ref="E44:E50" si="7">F44</f>
        <v>0</v>
      </c>
      <c r="F44" s="150">
        <f t="shared" si="6"/>
        <v>0</v>
      </c>
      <c r="G44" s="150">
        <f>VLOOKUP($A$11,'[1]6.2. отчет'!$D:$GJ,180,0)</f>
        <v>0</v>
      </c>
      <c r="H44" s="150">
        <f>VLOOKUP($A$11,'[1]6.2. отчет'!$D:$AGO,191,0)</f>
        <v>0</v>
      </c>
      <c r="I44" s="150">
        <f>VLOOKUP($A$11,'[1]6.2. отчет'!$D:$AGO,246,0)</f>
        <v>0</v>
      </c>
      <c r="J44" s="150">
        <f>VLOOKUP($A$11,'[1]6.2. отчет'!$D:$AGO,257,0)</f>
        <v>0</v>
      </c>
      <c r="K44" s="150">
        <f>VLOOKUP($A$11,'[1]6.2. отчет'!$D:$AGO,312,0)</f>
        <v>0</v>
      </c>
    </row>
    <row r="45" spans="1:15" x14ac:dyDescent="0.25">
      <c r="A45" s="47" t="s">
        <v>66</v>
      </c>
      <c r="B45" s="48" t="s">
        <v>65</v>
      </c>
      <c r="C45" s="150">
        <f>VLOOKUP($A$11,'[1]6.2. отчет'!$D:$FX,169,0)</f>
        <v>6.64</v>
      </c>
      <c r="D45" s="150">
        <v>0</v>
      </c>
      <c r="E45" s="150">
        <f t="shared" si="7"/>
        <v>6.64</v>
      </c>
      <c r="F45" s="150">
        <f t="shared" si="6"/>
        <v>6.64</v>
      </c>
      <c r="G45" s="150">
        <f>VLOOKUP($A$11,'[1]6.2. отчет'!$D:$GJ,181,0)</f>
        <v>5.74</v>
      </c>
      <c r="H45" s="150">
        <f>VLOOKUP($A$11,'[1]6.2. отчет'!$D:$AGO,192,0)</f>
        <v>0</v>
      </c>
      <c r="I45" s="150">
        <f>VLOOKUP($A$11,'[1]6.2. отчет'!$D:$AGO,247,0)</f>
        <v>0</v>
      </c>
      <c r="J45" s="150">
        <f>VLOOKUP($A$11,'[1]6.2. отчет'!$D:$AGO,258,0)</f>
        <v>0</v>
      </c>
      <c r="K45" s="150">
        <f>VLOOKUP($A$11,'[1]6.2. отчет'!$D:$AGO,313,0)</f>
        <v>0</v>
      </c>
    </row>
    <row r="46" spans="1:15" x14ac:dyDescent="0.25">
      <c r="A46" s="47" t="s">
        <v>64</v>
      </c>
      <c r="B46" s="48" t="s">
        <v>63</v>
      </c>
      <c r="C46" s="150">
        <f>VLOOKUP($A$11,'[1]6.2. отчет'!$D:$FX,170,0)</f>
        <v>0</v>
      </c>
      <c r="D46" s="150">
        <v>0</v>
      </c>
      <c r="E46" s="150">
        <f t="shared" si="7"/>
        <v>0</v>
      </c>
      <c r="F46" s="150">
        <f t="shared" si="6"/>
        <v>0</v>
      </c>
      <c r="G46" s="150">
        <f>VLOOKUP($A$11,'[1]6.2. отчет'!$D:$GJ,182,0)</f>
        <v>0</v>
      </c>
      <c r="H46" s="150">
        <f>VLOOKUP($A$11,'[1]6.2. отчет'!$D:$AGO,193,0)</f>
        <v>0</v>
      </c>
      <c r="I46" s="150">
        <f>VLOOKUP($A$11,'[1]6.2. отчет'!$D:$AGO,248,0)</f>
        <v>0</v>
      </c>
      <c r="J46" s="150">
        <f>VLOOKUP($A$11,'[1]6.2. отчет'!$D:$AGO,259,0)</f>
        <v>0</v>
      </c>
      <c r="K46" s="150">
        <f>VLOOKUP($A$11,'[1]6.2. отчет'!$D:$AGO,314,0)</f>
        <v>0</v>
      </c>
    </row>
    <row r="47" spans="1:15" ht="31.5" x14ac:dyDescent="0.25">
      <c r="A47" s="47" t="s">
        <v>62</v>
      </c>
      <c r="B47" s="48" t="s">
        <v>61</v>
      </c>
      <c r="C47" s="150">
        <f>VLOOKUP($A$11,'[1]6.2. отчет'!$D:$FX,172,0)</f>
        <v>109.285</v>
      </c>
      <c r="D47" s="150">
        <v>0</v>
      </c>
      <c r="E47" s="150">
        <f t="shared" si="7"/>
        <v>109.285</v>
      </c>
      <c r="F47" s="150">
        <f t="shared" si="6"/>
        <v>109.285</v>
      </c>
      <c r="G47" s="150">
        <f>VLOOKUP($A$11,'[1]6.2. отчет'!$D:$GJ,184,0)</f>
        <v>97.632000000000005</v>
      </c>
      <c r="H47" s="150">
        <f>VLOOKUP($A$11,'[1]6.2. отчет'!$D:$AGO,195,0)</f>
        <v>0</v>
      </c>
      <c r="I47" s="150">
        <f>VLOOKUP($A$11,'[1]6.2. отчет'!$D:$AGO,250,0)</f>
        <v>0</v>
      </c>
      <c r="J47" s="150">
        <f>VLOOKUP($A$11,'[1]6.2. отчет'!$D:$AGO,261,0)</f>
        <v>0</v>
      </c>
      <c r="K47" s="150">
        <f>VLOOKUP($A$11,'[1]6.2. отчет'!$D:$AGO,316,0)</f>
        <v>0</v>
      </c>
    </row>
    <row r="48" spans="1:15" ht="31.5" x14ac:dyDescent="0.25">
      <c r="A48" s="47" t="s">
        <v>60</v>
      </c>
      <c r="B48" s="48" t="s">
        <v>59</v>
      </c>
      <c r="C48" s="150">
        <f>VLOOKUP($A$11,'[1]6.2. отчет'!$D:$FX,173,0)</f>
        <v>0</v>
      </c>
      <c r="D48" s="150">
        <v>0</v>
      </c>
      <c r="E48" s="150">
        <f t="shared" si="7"/>
        <v>0</v>
      </c>
      <c r="F48" s="150">
        <f t="shared" si="6"/>
        <v>0</v>
      </c>
      <c r="G48" s="150">
        <f>VLOOKUP($A$11,'[1]6.2. отчет'!$D:$GJ,185,0)</f>
        <v>0</v>
      </c>
      <c r="H48" s="150">
        <f>VLOOKUP($A$11,'[1]6.2. отчет'!$D:$AGO,196,0)</f>
        <v>0</v>
      </c>
      <c r="I48" s="150">
        <f>VLOOKUP($A$11,'[1]6.2. отчет'!$D:$AGO,251,0)</f>
        <v>0</v>
      </c>
      <c r="J48" s="150">
        <f>VLOOKUP($A$11,'[1]6.2. отчет'!$D:$AGO,262,0)</f>
        <v>0</v>
      </c>
      <c r="K48" s="150">
        <f>VLOOKUP($A$11,'[1]6.2. отчет'!$D:$AGO,317,0)</f>
        <v>0</v>
      </c>
    </row>
    <row r="49" spans="1:11" x14ac:dyDescent="0.25">
      <c r="A49" s="47" t="s">
        <v>58</v>
      </c>
      <c r="B49" s="48" t="s">
        <v>57</v>
      </c>
      <c r="C49" s="150">
        <f>VLOOKUP($A$11,'[1]6.2. отчет'!$D:$FX,174,0)</f>
        <v>0</v>
      </c>
      <c r="D49" s="150">
        <v>0</v>
      </c>
      <c r="E49" s="150">
        <f t="shared" si="7"/>
        <v>0</v>
      </c>
      <c r="F49" s="150">
        <f t="shared" si="6"/>
        <v>0</v>
      </c>
      <c r="G49" s="150">
        <f>VLOOKUP($A$11,'[1]6.2. отчет'!$D:$GJ,186,0)</f>
        <v>0</v>
      </c>
      <c r="H49" s="150">
        <f>VLOOKUP($A$11,'[1]6.2. отчет'!$D:$AGO,197,0)</f>
        <v>0</v>
      </c>
      <c r="I49" s="150">
        <f>VLOOKUP($A$11,'[1]6.2. отчет'!$D:$AGO,252,0)</f>
        <v>0</v>
      </c>
      <c r="J49" s="150">
        <f>VLOOKUP($A$11,'[1]6.2. отчет'!$D:$AGO,263,0)</f>
        <v>0</v>
      </c>
      <c r="K49" s="150">
        <f>VLOOKUP($A$11,'[1]6.2. отчет'!$D:$AGO,318,0)</f>
        <v>0</v>
      </c>
    </row>
    <row r="50" spans="1:11" x14ac:dyDescent="0.25">
      <c r="A50" s="47" t="s">
        <v>56</v>
      </c>
      <c r="B50" s="48" t="s">
        <v>450</v>
      </c>
      <c r="C50" s="150">
        <f>VLOOKUP($A$11,'[1]6.2. отчет'!$D:$FX,177,0)</f>
        <v>0</v>
      </c>
      <c r="D50" s="150">
        <v>0</v>
      </c>
      <c r="E50" s="150">
        <f t="shared" si="7"/>
        <v>0</v>
      </c>
      <c r="F50" s="150">
        <f t="shared" si="6"/>
        <v>0</v>
      </c>
      <c r="G50" s="150">
        <f>VLOOKUP($A$11,'[1]6.2. отчет'!$D:$GJ,189,0)</f>
        <v>0</v>
      </c>
      <c r="H50" s="150">
        <f>VLOOKUP($A$11,'[1]6.2. отчет'!$D:$AGO,200,0)</f>
        <v>0</v>
      </c>
      <c r="I50" s="150">
        <f>VLOOKUP($A$11,'[1]6.2. отчет'!$D:$AGO,255,0)</f>
        <v>0</v>
      </c>
      <c r="J50" s="150">
        <f>VLOOKUP($A$11,'[1]6.2. отчет'!$D:$AGO,266,0)</f>
        <v>0</v>
      </c>
      <c r="K50" s="150">
        <f>VLOOKUP($A$11,'[1]6.2. отчет'!$D:$AGO,321,0)</f>
        <v>0</v>
      </c>
    </row>
    <row r="51" spans="1:11" s="46" customFormat="1" ht="35.25" customHeight="1" x14ac:dyDescent="0.25">
      <c r="A51" s="44" t="s">
        <v>13</v>
      </c>
      <c r="B51" s="45" t="s">
        <v>55</v>
      </c>
      <c r="C51" s="150"/>
      <c r="D51" s="150"/>
      <c r="E51" s="150"/>
      <c r="F51" s="150"/>
      <c r="G51" s="150"/>
      <c r="H51" s="150"/>
      <c r="I51" s="49"/>
      <c r="J51" s="150"/>
      <c r="K51" s="49"/>
    </row>
    <row r="52" spans="1:11" x14ac:dyDescent="0.25">
      <c r="A52" s="47" t="s">
        <v>54</v>
      </c>
      <c r="B52" s="48" t="s">
        <v>53</v>
      </c>
      <c r="C52" s="150">
        <f>VLOOKUP($A$11,'[1]6.2. отчет'!$D:$FX,167,0)</f>
        <v>118.03855618558001</v>
      </c>
      <c r="D52" s="150">
        <v>0</v>
      </c>
      <c r="E52" s="150">
        <f t="shared" ref="E52:E57" si="8">F52</f>
        <v>118.03855618558001</v>
      </c>
      <c r="F52" s="150">
        <f t="shared" si="6"/>
        <v>118.03855618558001</v>
      </c>
      <c r="G52" s="150">
        <f>VLOOKUP($A$11,'[1]6.2. отчет'!$D:$GJ,179,0)</f>
        <v>87.019950120000004</v>
      </c>
      <c r="H52" s="150">
        <f>VLOOKUP($A$11,'[1]6.2. отчет'!$D:$AGO,190,0)</f>
        <v>0</v>
      </c>
      <c r="I52" s="150">
        <f>VLOOKUP($A$11,'[1]6.2. отчет'!$D:$AGO,245,0)</f>
        <v>0</v>
      </c>
      <c r="J52" s="150">
        <f>VLOOKUP($A$11,'[1]6.2. отчет'!$D:$AGO,256,0)</f>
        <v>0</v>
      </c>
      <c r="K52" s="150">
        <f>VLOOKUP($A$11,'[1]6.2. отчет'!$D:$AGO,311,0)</f>
        <v>0</v>
      </c>
    </row>
    <row r="53" spans="1:11" x14ac:dyDescent="0.25">
      <c r="A53" s="47" t="s">
        <v>52</v>
      </c>
      <c r="B53" s="48" t="s">
        <v>46</v>
      </c>
      <c r="C53" s="150">
        <f>VLOOKUP($A$11,'[1]6.2. отчет'!$D:$FX,168,0)</f>
        <v>0</v>
      </c>
      <c r="D53" s="150">
        <v>0</v>
      </c>
      <c r="E53" s="150">
        <f t="shared" si="8"/>
        <v>0</v>
      </c>
      <c r="F53" s="150">
        <f t="shared" si="6"/>
        <v>0</v>
      </c>
      <c r="G53" s="150">
        <f>VLOOKUP($A$11,'[1]6.2. отчет'!$D:$GJ,180,0)</f>
        <v>0</v>
      </c>
      <c r="H53" s="150">
        <f>VLOOKUP($A$11,'[1]6.2. отчет'!$D:$AGO,191,0)</f>
        <v>0</v>
      </c>
      <c r="I53" s="150">
        <f>VLOOKUP($A$11,'[1]6.2. отчет'!$D:$AGO,246,0)</f>
        <v>0</v>
      </c>
      <c r="J53" s="150">
        <f>VLOOKUP($A$11,'[1]6.2. отчет'!$D:$AGO,257,0)</f>
        <v>0</v>
      </c>
      <c r="K53" s="150">
        <f>VLOOKUP($A$11,'[1]6.2. отчет'!$D:$AGO,312,0)</f>
        <v>0</v>
      </c>
    </row>
    <row r="54" spans="1:11" x14ac:dyDescent="0.25">
      <c r="A54" s="47" t="s">
        <v>51</v>
      </c>
      <c r="B54" s="56" t="s">
        <v>45</v>
      </c>
      <c r="C54" s="150">
        <f>VLOOKUP($A$11,'[1]6.2. отчет'!$D:$FX,169,0)</f>
        <v>6.64</v>
      </c>
      <c r="D54" s="150">
        <v>0</v>
      </c>
      <c r="E54" s="150">
        <f t="shared" si="8"/>
        <v>6.64</v>
      </c>
      <c r="F54" s="150">
        <f t="shared" si="6"/>
        <v>6.64</v>
      </c>
      <c r="G54" s="150">
        <f>VLOOKUP($A$11,'[1]6.2. отчет'!$D:$GJ,181,0)</f>
        <v>5.74</v>
      </c>
      <c r="H54" s="150">
        <f>VLOOKUP($A$11,'[1]6.2. отчет'!$D:$AGO,192,0)</f>
        <v>0</v>
      </c>
      <c r="I54" s="150">
        <f>VLOOKUP($A$11,'[1]6.2. отчет'!$D:$AGO,247,0)</f>
        <v>0</v>
      </c>
      <c r="J54" s="150">
        <f>VLOOKUP($A$11,'[1]6.2. отчет'!$D:$AGO,258,0)</f>
        <v>0</v>
      </c>
      <c r="K54" s="150">
        <f>VLOOKUP($A$11,'[1]6.2. отчет'!$D:$AGO,313,0)</f>
        <v>0</v>
      </c>
    </row>
    <row r="55" spans="1:11" x14ac:dyDescent="0.25">
      <c r="A55" s="47" t="s">
        <v>50</v>
      </c>
      <c r="B55" s="56" t="s">
        <v>44</v>
      </c>
      <c r="C55" s="150">
        <f>VLOOKUP($A$11,'[1]6.2. отчет'!$D:$FX,170,0)</f>
        <v>0</v>
      </c>
      <c r="D55" s="150">
        <v>0</v>
      </c>
      <c r="E55" s="150">
        <f t="shared" si="8"/>
        <v>0</v>
      </c>
      <c r="F55" s="150">
        <f t="shared" si="6"/>
        <v>0</v>
      </c>
      <c r="G55" s="150">
        <f>VLOOKUP($A$11,'[1]6.2. отчет'!$D:$GJ,182,0)</f>
        <v>0</v>
      </c>
      <c r="H55" s="150">
        <f>VLOOKUP($A$11,'[1]6.2. отчет'!$D:$AGO,193,0)</f>
        <v>0</v>
      </c>
      <c r="I55" s="150">
        <f>VLOOKUP($A$11,'[1]6.2. отчет'!$D:$AGO,248,0)</f>
        <v>0</v>
      </c>
      <c r="J55" s="150">
        <f>VLOOKUP($A$11,'[1]6.2. отчет'!$D:$AGO,259,0)</f>
        <v>0</v>
      </c>
      <c r="K55" s="150">
        <f>VLOOKUP($A$11,'[1]6.2. отчет'!$D:$AGO,314,0)</f>
        <v>0</v>
      </c>
    </row>
    <row r="56" spans="1:11" x14ac:dyDescent="0.25">
      <c r="A56" s="47" t="s">
        <v>49</v>
      </c>
      <c r="B56" s="56" t="s">
        <v>43</v>
      </c>
      <c r="C56" s="150">
        <f>VLOOKUP($A$11,'[1]6.2. отчет'!$D:$FX,171,0)</f>
        <v>109.285</v>
      </c>
      <c r="D56" s="150">
        <v>0</v>
      </c>
      <c r="E56" s="150">
        <f t="shared" si="8"/>
        <v>109.285</v>
      </c>
      <c r="F56" s="150">
        <f t="shared" si="6"/>
        <v>109.285</v>
      </c>
      <c r="G56" s="150">
        <f>VLOOKUP($A$11,'[1]6.2. отчет'!$D:$GJ,183,0)</f>
        <v>97.632000000000005</v>
      </c>
      <c r="H56" s="150">
        <f>VLOOKUP($A$11,'[1]6.2. отчет'!$D:$AGO,194,0)</f>
        <v>0</v>
      </c>
      <c r="I56" s="150">
        <f>VLOOKUP($A$11,'[1]6.2. отчет'!$D:$AGO,249,0)</f>
        <v>0</v>
      </c>
      <c r="J56" s="150">
        <f>VLOOKUP($A$11,'[1]6.2. отчет'!$D:$AGO,260,0)</f>
        <v>0</v>
      </c>
      <c r="K56" s="150">
        <f>VLOOKUP($A$11,'[1]6.2. отчет'!$D:$AGO,315,0)</f>
        <v>0</v>
      </c>
    </row>
    <row r="57" spans="1:11" x14ac:dyDescent="0.25">
      <c r="A57" s="47" t="s">
        <v>48</v>
      </c>
      <c r="B57" s="48" t="s">
        <v>450</v>
      </c>
      <c r="C57" s="150">
        <f>VLOOKUP($A$11,'[1]6.2. отчет'!$D:$FX,177,0)</f>
        <v>0</v>
      </c>
      <c r="D57" s="150">
        <v>0</v>
      </c>
      <c r="E57" s="150">
        <f t="shared" si="8"/>
        <v>0</v>
      </c>
      <c r="F57" s="150">
        <f t="shared" si="6"/>
        <v>0</v>
      </c>
      <c r="G57" s="150">
        <f>VLOOKUP($A$11,'[1]6.2. отчет'!$D:$GJ,189,0)</f>
        <v>0</v>
      </c>
      <c r="H57" s="150">
        <f>VLOOKUP($A$11,'[1]6.2. отчет'!$D:$AGO,200,0)</f>
        <v>0</v>
      </c>
      <c r="I57" s="150">
        <f>VLOOKUP($A$11,'[1]6.2. отчет'!$D:$AGO,255,0)</f>
        <v>0</v>
      </c>
      <c r="J57" s="150">
        <f>VLOOKUP($A$11,'[1]6.2. отчет'!$D:$AGO,266,0)</f>
        <v>0</v>
      </c>
      <c r="K57" s="150">
        <f>VLOOKUP($A$11,'[1]6.2. отчет'!$D:$AGO,321,0)</f>
        <v>0</v>
      </c>
    </row>
    <row r="58" spans="1:11" s="46" customFormat="1" ht="31.5" x14ac:dyDescent="0.25">
      <c r="A58" s="44" t="s">
        <v>12</v>
      </c>
      <c r="B58" s="51" t="s">
        <v>141</v>
      </c>
      <c r="C58" s="150"/>
      <c r="D58" s="150"/>
      <c r="E58" s="150"/>
      <c r="F58" s="150"/>
      <c r="G58" s="150"/>
      <c r="H58" s="150"/>
      <c r="I58" s="49"/>
      <c r="J58" s="150"/>
      <c r="K58" s="49"/>
    </row>
    <row r="59" spans="1:11" x14ac:dyDescent="0.25">
      <c r="A59" s="44" t="s">
        <v>10</v>
      </c>
      <c r="B59" s="45" t="s">
        <v>47</v>
      </c>
      <c r="C59" s="150"/>
      <c r="D59" s="150"/>
      <c r="E59" s="150"/>
      <c r="F59" s="150"/>
      <c r="G59" s="150"/>
      <c r="H59" s="150"/>
      <c r="I59" s="49"/>
      <c r="J59" s="150"/>
      <c r="K59" s="49"/>
    </row>
    <row r="60" spans="1:11" x14ac:dyDescent="0.25">
      <c r="A60" s="47" t="s">
        <v>135</v>
      </c>
      <c r="B60" s="57" t="s">
        <v>67</v>
      </c>
      <c r="C60" s="150">
        <f>VLOOKUP($A$11,'[1]6.2. отчет'!$D:$AGO,326,0)</f>
        <v>0</v>
      </c>
      <c r="D60" s="150">
        <v>0</v>
      </c>
      <c r="E60" s="150">
        <f t="shared" ref="E60:E64" si="9">F60</f>
        <v>0</v>
      </c>
      <c r="F60" s="150">
        <f t="shared" si="6"/>
        <v>0</v>
      </c>
      <c r="G60" s="150">
        <f>VLOOKUP($A$11,'[1]6.2. отчет'!$D:$AGO,333,0)</f>
        <v>0</v>
      </c>
      <c r="H60" s="150">
        <f>VLOOKUP($A$11,'[1]6.2. отчет'!$D:$AGO,341,0)</f>
        <v>0</v>
      </c>
      <c r="I60" s="150">
        <f>VLOOKUP($A$11,'[1]6.2. отчет'!$D:$AGO,366,0)</f>
        <v>0</v>
      </c>
      <c r="J60" s="150">
        <f>VLOOKUP($A$11,'[1]6.2. отчет'!$D:$AGO,371,0)</f>
        <v>0</v>
      </c>
      <c r="K60" s="150">
        <f>VLOOKUP($A$11,'[1]6.2. отчет'!$D:$AGO,396,0)</f>
        <v>0</v>
      </c>
    </row>
    <row r="61" spans="1:11" x14ac:dyDescent="0.25">
      <c r="A61" s="47" t="s">
        <v>136</v>
      </c>
      <c r="B61" s="57" t="s">
        <v>65</v>
      </c>
      <c r="C61" s="150">
        <f>VLOOKUP($A$11,'[1]6.2. отчет'!$D:$AGO,327,0)</f>
        <v>0</v>
      </c>
      <c r="D61" s="150">
        <v>0</v>
      </c>
      <c r="E61" s="150">
        <f t="shared" si="9"/>
        <v>0</v>
      </c>
      <c r="F61" s="150">
        <f t="shared" si="6"/>
        <v>0</v>
      </c>
      <c r="G61" s="150">
        <f>VLOOKUP($A$11,'[1]6.2. отчет'!$D:$AGO,334,0)</f>
        <v>0</v>
      </c>
      <c r="H61" s="150">
        <f>VLOOKUP($A$11,'[1]6.2. отчет'!$D:$AGO,338,0)</f>
        <v>0</v>
      </c>
      <c r="I61" s="150">
        <f>VLOOKUP($A$11,'[1]6.2. отчет'!$D:$AGO,363,0)</f>
        <v>0</v>
      </c>
      <c r="J61" s="150">
        <f>VLOOKUP($A$11,'[1]6.2. отчет'!$D:$AGO,368,0)</f>
        <v>0</v>
      </c>
      <c r="K61" s="150">
        <f>VLOOKUP($A$11,'[1]6.2. отчет'!$D:$AGO,393,0)</f>
        <v>0</v>
      </c>
    </row>
    <row r="62" spans="1:11" x14ac:dyDescent="0.25">
      <c r="A62" s="47" t="s">
        <v>137</v>
      </c>
      <c r="B62" s="57" t="s">
        <v>63</v>
      </c>
      <c r="C62" s="150">
        <f>VLOOKUP($A$11,'[1]6.2. отчет'!$D:$AGO,328,0)</f>
        <v>0</v>
      </c>
      <c r="D62" s="150">
        <v>0</v>
      </c>
      <c r="E62" s="150">
        <f t="shared" si="9"/>
        <v>0</v>
      </c>
      <c r="F62" s="150">
        <f t="shared" si="6"/>
        <v>0</v>
      </c>
      <c r="G62" s="150">
        <f>VLOOKUP($A$11,'[1]6.2. отчет'!$D:$AGO,335,0)</f>
        <v>0</v>
      </c>
      <c r="H62" s="150">
        <f>VLOOKUP($A$11,'[1]6.2. отчет'!$D:$AGO,339,0)</f>
        <v>0</v>
      </c>
      <c r="I62" s="150">
        <f>VLOOKUP($A$11,'[1]6.2. отчет'!$D:$AGO,364,0)</f>
        <v>0</v>
      </c>
      <c r="J62" s="150">
        <f>VLOOKUP($A$11,'[1]6.2. отчет'!$D:$AGO,369,0)</f>
        <v>0</v>
      </c>
      <c r="K62" s="150">
        <f>VLOOKUP($A$11,'[1]6.2. отчет'!$D:$AGO,394,0)</f>
        <v>0</v>
      </c>
    </row>
    <row r="63" spans="1:11" x14ac:dyDescent="0.25">
      <c r="A63" s="47" t="s">
        <v>138</v>
      </c>
      <c r="B63" s="57" t="s">
        <v>140</v>
      </c>
      <c r="C63" s="150">
        <f>VLOOKUP($A$11,'[1]6.2. отчет'!$D:$AGO,329,0)</f>
        <v>0</v>
      </c>
      <c r="D63" s="150">
        <v>0</v>
      </c>
      <c r="E63" s="150">
        <f t="shared" si="9"/>
        <v>0</v>
      </c>
      <c r="F63" s="150">
        <f t="shared" si="6"/>
        <v>0</v>
      </c>
      <c r="G63" s="150">
        <f>VLOOKUP($A$11,'[1]6.2. отчет'!$D:$AGO,336,0)</f>
        <v>0</v>
      </c>
      <c r="H63" s="150">
        <f>VLOOKUP($A$11,'[1]6.2. отчет'!$D:$AGO,340,0)</f>
        <v>0</v>
      </c>
      <c r="I63" s="150">
        <f>VLOOKUP($A$11,'[1]6.2. отчет'!$D:$AGO,365,0)</f>
        <v>0</v>
      </c>
      <c r="J63" s="150">
        <f>VLOOKUP($A$11,'[1]6.2. отчет'!$D:$AGO,370,0)</f>
        <v>0</v>
      </c>
      <c r="K63" s="150">
        <f>VLOOKUP($A$11,'[1]6.2. отчет'!$D:$AGO,395,0)</f>
        <v>0</v>
      </c>
    </row>
    <row r="64" spans="1:11" ht="18.75" x14ac:dyDescent="0.25">
      <c r="A64" s="47" t="s">
        <v>139</v>
      </c>
      <c r="B64" s="56" t="s">
        <v>42</v>
      </c>
      <c r="C64" s="150">
        <f>VLOOKUP($A$11,'[1]6.2. отчет'!$D:$AGO,330,0)</f>
        <v>0</v>
      </c>
      <c r="D64" s="150">
        <v>0</v>
      </c>
      <c r="E64" s="150">
        <f t="shared" si="9"/>
        <v>0</v>
      </c>
      <c r="F64" s="150">
        <f t="shared" si="6"/>
        <v>0</v>
      </c>
      <c r="G64" s="150">
        <f>VLOOKUP($A$11,'[1]6.2. отчет'!$D:$AGO,337,0)</f>
        <v>0</v>
      </c>
      <c r="H64" s="150">
        <f>VLOOKUP($A$11,'[1]6.2. отчет'!$D:$AGO,342,0)</f>
        <v>0</v>
      </c>
      <c r="I64" s="150">
        <f>VLOOKUP($A$11,'[1]6.2. отчет'!$D:$AGO,367,0)</f>
        <v>0</v>
      </c>
      <c r="J64" s="150">
        <f>VLOOKUP($A$11,'[1]6.2. отчет'!$D:$AGO,372,0)</f>
        <v>0</v>
      </c>
      <c r="K64" s="150">
        <f>VLOOKUP($A$11,'[1]6.2. отчет'!$D:$AGO,396,0)</f>
        <v>0</v>
      </c>
    </row>
    <row r="66" spans="2:11" ht="50.25" customHeight="1" x14ac:dyDescent="0.25">
      <c r="B66" s="277"/>
      <c r="C66" s="277"/>
      <c r="D66" s="277"/>
      <c r="E66" s="277"/>
      <c r="F66" s="277"/>
      <c r="G66" s="277"/>
      <c r="H66" s="277"/>
      <c r="I66" s="277"/>
      <c r="J66" s="277"/>
      <c r="K66" s="277"/>
    </row>
    <row r="68" spans="2:11" ht="36.75" customHeight="1" x14ac:dyDescent="0.25">
      <c r="B68" s="277"/>
      <c r="C68" s="277"/>
      <c r="D68" s="277"/>
      <c r="E68" s="277"/>
      <c r="F68" s="277"/>
      <c r="G68" s="277"/>
      <c r="H68" s="277"/>
      <c r="I68" s="277"/>
      <c r="J68" s="277"/>
      <c r="K68" s="277"/>
    </row>
    <row r="70" spans="2:11" ht="51" customHeight="1" x14ac:dyDescent="0.25">
      <c r="B70" s="277"/>
      <c r="C70" s="277"/>
      <c r="D70" s="277"/>
      <c r="E70" s="277"/>
      <c r="F70" s="277"/>
      <c r="G70" s="277"/>
      <c r="H70" s="277"/>
      <c r="I70" s="277"/>
      <c r="J70" s="277"/>
      <c r="K70" s="277"/>
    </row>
    <row r="71" spans="2:11" ht="32.25" customHeight="1" x14ac:dyDescent="0.25">
      <c r="B71" s="277"/>
      <c r="C71" s="277"/>
      <c r="D71" s="277"/>
      <c r="E71" s="277"/>
      <c r="F71" s="277"/>
      <c r="G71" s="277"/>
      <c r="H71" s="277"/>
      <c r="I71" s="277"/>
      <c r="J71" s="277"/>
      <c r="K71" s="277"/>
    </row>
    <row r="72" spans="2:11" ht="51.75" customHeight="1" x14ac:dyDescent="0.25">
      <c r="B72" s="277"/>
      <c r="C72" s="277"/>
      <c r="D72" s="277"/>
      <c r="E72" s="277"/>
      <c r="F72" s="277"/>
      <c r="G72" s="277"/>
      <c r="H72" s="277"/>
      <c r="I72" s="277"/>
      <c r="J72" s="277"/>
      <c r="K72" s="277"/>
    </row>
    <row r="73" spans="2:11" ht="21.75" customHeight="1" x14ac:dyDescent="0.25">
      <c r="B73" s="278"/>
      <c r="C73" s="278"/>
      <c r="D73" s="278"/>
      <c r="E73" s="278"/>
      <c r="F73" s="278"/>
      <c r="G73" s="278"/>
      <c r="H73" s="278"/>
      <c r="I73" s="278"/>
      <c r="J73" s="278"/>
      <c r="K73" s="278"/>
    </row>
    <row r="74" spans="2:11" ht="23.25" customHeight="1" x14ac:dyDescent="0.25"/>
    <row r="75" spans="2:11" ht="18.75" customHeight="1" x14ac:dyDescent="0.25">
      <c r="B75" s="276"/>
      <c r="C75" s="276"/>
      <c r="D75" s="276"/>
      <c r="E75" s="276"/>
      <c r="F75" s="276"/>
      <c r="G75" s="276"/>
      <c r="H75" s="276"/>
      <c r="I75" s="276"/>
      <c r="J75" s="276"/>
      <c r="K75" s="276"/>
    </row>
  </sheetData>
  <mergeCells count="28">
    <mergeCell ref="H21:I21"/>
    <mergeCell ref="J21:K21"/>
    <mergeCell ref="A20:A22"/>
    <mergeCell ref="B20:B22"/>
    <mergeCell ref="C20:D21"/>
    <mergeCell ref="E20:F21"/>
    <mergeCell ref="G20:G22"/>
    <mergeCell ref="B75:K75"/>
    <mergeCell ref="B66:K66"/>
    <mergeCell ref="B68:K68"/>
    <mergeCell ref="B70:K70"/>
    <mergeCell ref="B71:K71"/>
    <mergeCell ref="B72:K72"/>
    <mergeCell ref="B73:K73"/>
    <mergeCell ref="A4:K4"/>
    <mergeCell ref="A6:K6"/>
    <mergeCell ref="A8:K8"/>
    <mergeCell ref="A9:K9"/>
    <mergeCell ref="H20:K20"/>
    <mergeCell ref="A19:K19"/>
    <mergeCell ref="A14:K14"/>
    <mergeCell ref="G7:K7"/>
    <mergeCell ref="G5:K5"/>
    <mergeCell ref="G10:K10"/>
    <mergeCell ref="A11:K11"/>
    <mergeCell ref="G13:K13"/>
    <mergeCell ref="A12:K12"/>
    <mergeCell ref="A15:K15"/>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30"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7"/>
  <sheetViews>
    <sheetView view="pageBreakPreview" topLeftCell="AC20" zoomScale="90" zoomScaleSheetLayoutView="90" workbookViewId="0">
      <selection activeCell="A28" sqref="A28:L29"/>
    </sheetView>
  </sheetViews>
  <sheetFormatPr defaultRowHeight="15" x14ac:dyDescent="0.25"/>
  <cols>
    <col min="1" max="1" width="6.140625" style="36" customWidth="1"/>
    <col min="2" max="2" width="23.140625" style="36" customWidth="1"/>
    <col min="3" max="3" width="19.85546875" style="36" customWidth="1"/>
    <col min="4" max="4" width="15.140625" style="36" customWidth="1"/>
    <col min="5" max="12" width="7.7109375" style="36" customWidth="1"/>
    <col min="13" max="13" width="10.7109375" style="36" customWidth="1"/>
    <col min="14" max="14" width="21.42578125" style="36" customWidth="1"/>
    <col min="15" max="15" width="17.42578125" style="36" customWidth="1"/>
    <col min="16" max="17" width="13.42578125" style="36" customWidth="1"/>
    <col min="18" max="18" width="17" style="36" customWidth="1"/>
    <col min="19" max="20" width="9.7109375" style="36" customWidth="1"/>
    <col min="21" max="21" width="11.42578125" style="36" customWidth="1"/>
    <col min="22" max="22" width="12.7109375" style="36" customWidth="1"/>
    <col min="23" max="23" width="22.140625" style="36" customWidth="1"/>
    <col min="24" max="24" width="17" style="36" customWidth="1"/>
    <col min="25" max="25" width="16.7109375" style="36" customWidth="1"/>
    <col min="26" max="26" width="7.7109375" style="36" customWidth="1"/>
    <col min="27" max="27" width="17.28515625" style="36" customWidth="1"/>
    <col min="28" max="28" width="16.5703125" style="36" customWidth="1"/>
    <col min="29" max="29" width="18.28515625" style="36" customWidth="1"/>
    <col min="30" max="30" width="16.42578125" style="36" customWidth="1"/>
    <col min="31" max="31" width="15.85546875" style="36" customWidth="1"/>
    <col min="32" max="32" width="11.7109375" style="36" customWidth="1"/>
    <col min="33" max="33" width="11.5703125" style="36" customWidth="1"/>
    <col min="34" max="35" width="9.7109375" style="36" customWidth="1"/>
    <col min="36" max="36" width="11.7109375" style="36" customWidth="1"/>
    <col min="37" max="37" width="12" style="36" customWidth="1"/>
    <col min="38" max="38" width="12.28515625" style="36" customWidth="1"/>
    <col min="39" max="41" width="9.7109375" style="36" customWidth="1"/>
    <col min="42" max="42" width="12.42578125" style="36" customWidth="1"/>
    <col min="43" max="43" width="12" style="36" customWidth="1"/>
    <col min="44" max="44" width="14.140625" style="36" customWidth="1"/>
    <col min="45" max="45" width="13.28515625" style="36" customWidth="1"/>
    <col min="46" max="46" width="18.28515625" style="36" customWidth="1"/>
    <col min="47" max="47" width="10.7109375" style="36" customWidth="1"/>
    <col min="48" max="48" width="49.140625" style="36" customWidth="1"/>
    <col min="49" max="16384" width="9.140625" style="36"/>
  </cols>
  <sheetData>
    <row r="1" spans="1:48" ht="18.75" x14ac:dyDescent="0.25">
      <c r="AV1" s="16" t="s">
        <v>22</v>
      </c>
    </row>
    <row r="2" spans="1:48" ht="18.75" x14ac:dyDescent="0.3">
      <c r="AV2" s="14" t="s">
        <v>6</v>
      </c>
    </row>
    <row r="3" spans="1:48" ht="18.75" x14ac:dyDescent="0.3">
      <c r="AV3" s="14" t="s">
        <v>21</v>
      </c>
    </row>
    <row r="4" spans="1:48" ht="18.75" x14ac:dyDescent="0.3">
      <c r="A4" s="52"/>
      <c r="B4" s="52"/>
      <c r="C4" s="52"/>
      <c r="D4" s="52"/>
      <c r="E4" s="52"/>
      <c r="F4" s="52"/>
      <c r="G4" s="52"/>
      <c r="H4" s="52"/>
      <c r="I4" s="52"/>
      <c r="J4" s="52"/>
      <c r="K4" s="52"/>
      <c r="L4" s="52"/>
      <c r="M4" s="52"/>
      <c r="N4" s="52"/>
      <c r="O4" s="52"/>
      <c r="P4" s="52"/>
      <c r="Q4" s="52"/>
      <c r="R4" s="52"/>
      <c r="S4" s="52"/>
      <c r="T4" s="52"/>
      <c r="U4" s="52"/>
      <c r="V4" s="52"/>
      <c r="W4" s="52"/>
      <c r="X4" s="52"/>
      <c r="Y4" s="52"/>
      <c r="Z4" s="52"/>
      <c r="AA4" s="52"/>
      <c r="AB4" s="52"/>
      <c r="AC4" s="52"/>
      <c r="AD4" s="52"/>
      <c r="AE4" s="52"/>
      <c r="AF4" s="52"/>
      <c r="AG4" s="52"/>
      <c r="AH4" s="52"/>
      <c r="AI4" s="52"/>
      <c r="AJ4" s="52"/>
      <c r="AK4" s="52"/>
      <c r="AL4" s="52"/>
      <c r="AM4" s="52"/>
      <c r="AN4" s="52"/>
      <c r="AO4" s="52"/>
      <c r="AP4" s="52"/>
      <c r="AQ4" s="52"/>
      <c r="AR4" s="52"/>
      <c r="AS4" s="52"/>
      <c r="AT4" s="52"/>
      <c r="AU4" s="52"/>
      <c r="AV4" s="14"/>
    </row>
    <row r="5" spans="1:48" s="5" customFormat="1" ht="20.25" customHeight="1" x14ac:dyDescent="0.25">
      <c r="A5" s="209"/>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c r="AL5" s="209"/>
      <c r="AM5" s="209"/>
      <c r="AN5" s="209"/>
      <c r="AO5" s="209"/>
      <c r="AP5" s="209"/>
      <c r="AQ5" s="209"/>
      <c r="AR5" s="209"/>
      <c r="AS5" s="209"/>
      <c r="AT5" s="209"/>
      <c r="AU5" s="209"/>
      <c r="AV5" s="209"/>
    </row>
    <row r="6" spans="1:48" s="67" customFormat="1" ht="18.75" x14ac:dyDescent="0.3">
      <c r="A6" s="13"/>
      <c r="B6" s="13"/>
      <c r="D6" s="250"/>
      <c r="E6" s="250"/>
      <c r="F6" s="250"/>
      <c r="G6" s="250"/>
      <c r="H6" s="250"/>
      <c r="I6" s="250"/>
      <c r="L6" s="14"/>
    </row>
    <row r="7" spans="1:48" s="67" customFormat="1" ht="15.75" x14ac:dyDescent="0.25">
      <c r="D7" s="12"/>
      <c r="E7" s="12"/>
      <c r="F7" s="12"/>
      <c r="G7" s="12"/>
      <c r="H7" s="12"/>
      <c r="I7" s="12"/>
      <c r="J7" s="12"/>
      <c r="T7" s="212" t="str">
        <f>'1. паспорт местоположение'!$A$5</f>
        <v>Год раскрытия информации: 2023 год</v>
      </c>
      <c r="U7" s="212"/>
      <c r="V7" s="212"/>
      <c r="W7" s="212"/>
      <c r="X7" s="212"/>
      <c r="Y7" s="212"/>
      <c r="Z7" s="212"/>
      <c r="AA7" s="212"/>
      <c r="AB7" s="212"/>
      <c r="AC7" s="212"/>
      <c r="AD7" s="212"/>
    </row>
    <row r="8" spans="1:48" s="67" customFormat="1" ht="18.75" x14ac:dyDescent="0.3">
      <c r="H8" s="14"/>
      <c r="T8" s="248"/>
      <c r="U8" s="248"/>
      <c r="V8" s="248"/>
      <c r="W8" s="248"/>
      <c r="X8" s="248"/>
      <c r="Y8" s="248"/>
      <c r="Z8" s="248"/>
      <c r="AA8" s="248"/>
      <c r="AB8" s="248"/>
      <c r="AC8" s="248"/>
      <c r="AD8" s="248"/>
    </row>
    <row r="9" spans="1:48" s="67" customFormat="1" ht="18.75" x14ac:dyDescent="0.2">
      <c r="D9" s="17"/>
      <c r="E9" s="17"/>
      <c r="F9" s="17"/>
      <c r="G9" s="17"/>
      <c r="H9" s="17"/>
      <c r="I9" s="17"/>
      <c r="J9" s="17"/>
      <c r="K9" s="17"/>
      <c r="L9" s="17"/>
      <c r="M9" s="17"/>
      <c r="N9" s="17"/>
      <c r="O9" s="17"/>
      <c r="P9" s="17"/>
      <c r="Q9" s="17"/>
      <c r="R9" s="17"/>
      <c r="S9" s="17"/>
      <c r="T9" s="216" t="s">
        <v>5</v>
      </c>
      <c r="U9" s="216"/>
      <c r="V9" s="216"/>
      <c r="W9" s="216"/>
      <c r="X9" s="216"/>
      <c r="Y9" s="216"/>
      <c r="Z9" s="216"/>
      <c r="AA9" s="216"/>
      <c r="AB9" s="216"/>
      <c r="AC9" s="216"/>
      <c r="AD9" s="216"/>
    </row>
    <row r="10" spans="1:48" s="67" customFormat="1" ht="18.75" x14ac:dyDescent="0.2">
      <c r="D10" s="70"/>
      <c r="E10" s="70"/>
      <c r="F10" s="70"/>
      <c r="G10" s="70"/>
      <c r="H10" s="70"/>
      <c r="I10" s="17"/>
      <c r="J10" s="17"/>
      <c r="K10" s="17"/>
      <c r="L10" s="17"/>
      <c r="M10" s="17"/>
      <c r="N10" s="17"/>
      <c r="O10" s="17"/>
      <c r="P10" s="17"/>
      <c r="Q10" s="17"/>
      <c r="R10" s="17"/>
      <c r="S10" s="17"/>
      <c r="T10" s="216"/>
      <c r="U10" s="216"/>
      <c r="V10" s="216"/>
      <c r="W10" s="216"/>
      <c r="X10" s="216"/>
      <c r="Y10" s="216"/>
      <c r="Z10" s="216"/>
      <c r="AA10" s="216"/>
      <c r="AB10" s="216"/>
      <c r="AC10" s="216"/>
      <c r="AD10" s="216"/>
    </row>
    <row r="11" spans="1:48" s="67" customFormat="1" ht="18.75" x14ac:dyDescent="0.2">
      <c r="D11" s="18"/>
      <c r="E11" s="18"/>
      <c r="F11" s="18"/>
      <c r="G11" s="18"/>
      <c r="H11" s="18"/>
      <c r="I11" s="17"/>
      <c r="J11" s="17"/>
      <c r="K11" s="17"/>
      <c r="L11" s="17"/>
      <c r="M11" s="17"/>
      <c r="N11" s="17"/>
      <c r="O11" s="17"/>
      <c r="P11" s="17"/>
      <c r="Q11" s="17"/>
      <c r="R11" s="17"/>
      <c r="S11" s="17"/>
      <c r="T11" s="210" t="s">
        <v>264</v>
      </c>
      <c r="U11" s="210"/>
      <c r="V11" s="210"/>
      <c r="W11" s="210"/>
      <c r="X11" s="210"/>
      <c r="Y11" s="210"/>
      <c r="Z11" s="210"/>
      <c r="AA11" s="210"/>
      <c r="AB11" s="210"/>
      <c r="AC11" s="210"/>
      <c r="AD11" s="210"/>
    </row>
    <row r="12" spans="1:48" s="67" customFormat="1" ht="18.75" x14ac:dyDescent="0.2">
      <c r="D12" s="15"/>
      <c r="E12" s="15"/>
      <c r="F12" s="15"/>
      <c r="G12" s="15"/>
      <c r="H12" s="15"/>
      <c r="I12" s="17"/>
      <c r="J12" s="17"/>
      <c r="K12" s="17"/>
      <c r="L12" s="17"/>
      <c r="M12" s="17"/>
      <c r="N12" s="17"/>
      <c r="O12" s="17"/>
      <c r="P12" s="17"/>
      <c r="Q12" s="17"/>
      <c r="R12" s="17"/>
      <c r="S12" s="17"/>
      <c r="T12" s="209" t="s">
        <v>4</v>
      </c>
      <c r="U12" s="209"/>
      <c r="V12" s="209"/>
      <c r="W12" s="209"/>
      <c r="X12" s="209"/>
      <c r="Y12" s="209"/>
      <c r="Z12" s="209"/>
      <c r="AA12" s="209"/>
      <c r="AB12" s="209"/>
      <c r="AC12" s="209"/>
      <c r="AD12" s="209"/>
    </row>
    <row r="13" spans="1:48" s="67" customFormat="1" ht="18.75" x14ac:dyDescent="0.2">
      <c r="D13" s="70"/>
      <c r="E13" s="70"/>
      <c r="F13" s="70"/>
      <c r="G13" s="70"/>
      <c r="H13" s="70"/>
      <c r="I13" s="17"/>
      <c r="J13" s="17"/>
      <c r="K13" s="17"/>
      <c r="L13" s="17"/>
      <c r="M13" s="17"/>
      <c r="N13" s="17"/>
      <c r="O13" s="17"/>
      <c r="P13" s="17"/>
      <c r="Q13" s="17"/>
      <c r="R13" s="17"/>
      <c r="S13" s="17"/>
      <c r="T13" s="216"/>
      <c r="U13" s="216"/>
      <c r="V13" s="216"/>
      <c r="W13" s="216"/>
      <c r="X13" s="216"/>
      <c r="Y13" s="216"/>
      <c r="Z13" s="216"/>
      <c r="AA13" s="216"/>
      <c r="AB13" s="216"/>
      <c r="AC13" s="216"/>
      <c r="AD13" s="216"/>
    </row>
    <row r="14" spans="1:48" s="67" customFormat="1" ht="18.75" x14ac:dyDescent="0.2">
      <c r="D14" s="18"/>
      <c r="E14" s="18"/>
      <c r="F14" s="18"/>
      <c r="G14" s="18"/>
      <c r="H14" s="18"/>
      <c r="I14" s="17"/>
      <c r="J14" s="17"/>
      <c r="K14" s="17"/>
      <c r="L14" s="17"/>
      <c r="M14" s="17"/>
      <c r="N14" s="17"/>
      <c r="O14" s="17"/>
      <c r="P14" s="17"/>
      <c r="Q14" s="17"/>
      <c r="R14" s="17"/>
      <c r="S14" s="17"/>
      <c r="T14" s="210" t="str">
        <f>'1. паспорт местоположение'!$A$12</f>
        <v>L_Che371</v>
      </c>
      <c r="U14" s="210"/>
      <c r="V14" s="210"/>
      <c r="W14" s="210"/>
      <c r="X14" s="210"/>
      <c r="Y14" s="210"/>
      <c r="Z14" s="210"/>
      <c r="AA14" s="210"/>
      <c r="AB14" s="210"/>
      <c r="AC14" s="210"/>
      <c r="AD14" s="210"/>
    </row>
    <row r="15" spans="1:48" s="67" customFormat="1" ht="18.75" x14ac:dyDescent="0.2">
      <c r="D15" s="15"/>
      <c r="E15" s="15"/>
      <c r="F15" s="15"/>
      <c r="G15" s="15"/>
      <c r="H15" s="15"/>
      <c r="I15" s="17"/>
      <c r="J15" s="17"/>
      <c r="K15" s="17"/>
      <c r="L15" s="17"/>
      <c r="M15" s="17"/>
      <c r="N15" s="17"/>
      <c r="O15" s="17"/>
      <c r="P15" s="17"/>
      <c r="Q15" s="17"/>
      <c r="R15" s="17"/>
      <c r="S15" s="17"/>
      <c r="T15" s="209" t="s">
        <v>3</v>
      </c>
      <c r="U15" s="209"/>
      <c r="V15" s="209"/>
      <c r="W15" s="209"/>
      <c r="X15" s="209"/>
      <c r="Y15" s="209"/>
      <c r="Z15" s="209"/>
      <c r="AA15" s="209"/>
      <c r="AB15" s="209"/>
      <c r="AC15" s="209"/>
      <c r="AD15" s="209"/>
    </row>
    <row r="16" spans="1:48" s="67" customFormat="1" ht="15.75" customHeight="1" x14ac:dyDescent="0.2">
      <c r="D16" s="1"/>
      <c r="E16" s="1"/>
      <c r="F16" s="1"/>
      <c r="G16" s="1"/>
      <c r="H16" s="1"/>
      <c r="I16" s="1"/>
      <c r="J16" s="1"/>
      <c r="K16" s="1"/>
      <c r="L16" s="1"/>
      <c r="M16" s="1"/>
      <c r="N16" s="1"/>
      <c r="O16" s="1"/>
      <c r="P16" s="1"/>
      <c r="Q16" s="1"/>
      <c r="R16" s="1"/>
      <c r="S16" s="1"/>
      <c r="T16" s="235"/>
      <c r="U16" s="235"/>
      <c r="V16" s="235"/>
      <c r="W16" s="235"/>
      <c r="X16" s="235"/>
      <c r="Y16" s="235"/>
      <c r="Z16" s="235"/>
      <c r="AA16" s="235"/>
      <c r="AB16" s="235"/>
      <c r="AC16" s="235"/>
      <c r="AD16" s="235"/>
    </row>
    <row r="17" spans="1:48" s="25" customFormat="1" ht="78.75" customHeight="1" x14ac:dyDescent="0.2">
      <c r="D17" s="18"/>
      <c r="E17" s="18"/>
      <c r="F17" s="18"/>
      <c r="G17" s="18"/>
      <c r="H17" s="18"/>
      <c r="I17" s="18"/>
      <c r="J17" s="18"/>
      <c r="K17" s="18"/>
      <c r="L17" s="18"/>
      <c r="M17" s="18"/>
      <c r="N17" s="18"/>
      <c r="O17" s="211" t="str">
        <f>'1. паспорт местоположение'!$A$15</f>
        <v>Строительство и реконструкция сети 10-0,4 кВ (ВЛ 0,4 кВ протяженностью 105,729 км, ВЛ-10 кВ протяженностью 3,556 км, ТП 6(10)/0,4 кВ общей мощностью 6,64 МВА) в рамках "Плана (программы) снижения потерь электрической энергии в электрических сетях Гудермесских РЭС АО "Чеченэнерго"</v>
      </c>
      <c r="P17" s="211"/>
      <c r="Q17" s="211"/>
      <c r="R17" s="211"/>
      <c r="S17" s="211"/>
      <c r="T17" s="211"/>
      <c r="U17" s="211"/>
      <c r="V17" s="211"/>
      <c r="W17" s="211"/>
      <c r="X17" s="211"/>
      <c r="Y17" s="211"/>
      <c r="Z17" s="211"/>
      <c r="AA17" s="211"/>
      <c r="AB17" s="211"/>
      <c r="AC17" s="211"/>
      <c r="AD17" s="211"/>
      <c r="AE17" s="211"/>
      <c r="AF17" s="211"/>
      <c r="AG17" s="211"/>
      <c r="AH17" s="211"/>
      <c r="AI17" s="211"/>
      <c r="AJ17" s="211"/>
      <c r="AK17" s="211"/>
    </row>
    <row r="18" spans="1:48" s="25" customFormat="1" ht="15" customHeight="1" x14ac:dyDescent="0.2">
      <c r="D18" s="15"/>
      <c r="E18" s="15"/>
      <c r="F18" s="15"/>
      <c r="G18" s="15"/>
      <c r="H18" s="15"/>
      <c r="I18" s="15"/>
      <c r="J18" s="15"/>
      <c r="K18" s="15"/>
      <c r="L18" s="15"/>
      <c r="M18" s="15"/>
      <c r="N18" s="15"/>
      <c r="O18" s="15"/>
      <c r="P18" s="15"/>
      <c r="Q18" s="15"/>
      <c r="R18" s="15"/>
      <c r="S18" s="15"/>
      <c r="T18" s="209" t="s">
        <v>2</v>
      </c>
      <c r="U18" s="209"/>
      <c r="V18" s="209"/>
      <c r="W18" s="209"/>
      <c r="X18" s="209"/>
      <c r="Y18" s="209"/>
      <c r="Z18" s="209"/>
      <c r="AA18" s="209"/>
      <c r="AB18" s="209"/>
      <c r="AC18" s="209"/>
      <c r="AD18" s="209"/>
    </row>
    <row r="19" spans="1:48" x14ac:dyDescent="0.25">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304"/>
      <c r="AB19" s="304"/>
      <c r="AC19" s="304"/>
      <c r="AD19" s="304"/>
      <c r="AE19" s="304"/>
      <c r="AF19" s="304"/>
      <c r="AG19" s="304"/>
      <c r="AH19" s="304"/>
      <c r="AI19" s="304"/>
      <c r="AJ19" s="304"/>
      <c r="AK19" s="304"/>
      <c r="AL19" s="304"/>
      <c r="AM19" s="304"/>
      <c r="AN19" s="304"/>
      <c r="AO19" s="304"/>
      <c r="AP19" s="304"/>
      <c r="AQ19" s="304"/>
      <c r="AR19" s="304"/>
      <c r="AS19" s="304"/>
      <c r="AT19" s="304"/>
      <c r="AU19" s="304"/>
      <c r="AV19" s="304"/>
    </row>
    <row r="20" spans="1:48" x14ac:dyDescent="0.25">
      <c r="A20" s="305" t="s">
        <v>390</v>
      </c>
      <c r="B20" s="305"/>
      <c r="C20" s="305"/>
      <c r="D20" s="305"/>
      <c r="E20" s="305"/>
      <c r="F20" s="305"/>
      <c r="G20" s="305"/>
      <c r="H20" s="305"/>
      <c r="I20" s="305"/>
      <c r="J20" s="305"/>
      <c r="K20" s="305"/>
      <c r="L20" s="305"/>
      <c r="M20" s="305"/>
      <c r="N20" s="305"/>
      <c r="O20" s="305"/>
      <c r="P20" s="305"/>
      <c r="Q20" s="305"/>
      <c r="R20" s="305"/>
      <c r="S20" s="305"/>
      <c r="T20" s="305"/>
      <c r="U20" s="305"/>
      <c r="V20" s="305"/>
      <c r="W20" s="305"/>
      <c r="X20" s="305"/>
      <c r="Y20" s="305"/>
      <c r="Z20" s="305"/>
      <c r="AA20" s="305"/>
      <c r="AB20" s="305"/>
      <c r="AC20" s="305"/>
      <c r="AD20" s="305"/>
      <c r="AE20" s="305"/>
      <c r="AF20" s="305"/>
      <c r="AG20" s="305"/>
      <c r="AH20" s="305"/>
      <c r="AI20" s="305"/>
      <c r="AJ20" s="305"/>
      <c r="AK20" s="305"/>
      <c r="AL20" s="305"/>
      <c r="AM20" s="305"/>
      <c r="AN20" s="305"/>
      <c r="AO20" s="305"/>
      <c r="AP20" s="305"/>
      <c r="AQ20" s="305"/>
      <c r="AR20" s="305"/>
      <c r="AS20" s="305"/>
      <c r="AT20" s="305"/>
      <c r="AU20" s="305"/>
      <c r="AV20" s="305"/>
    </row>
    <row r="21" spans="1:48" ht="69.75" customHeight="1" x14ac:dyDescent="0.25">
      <c r="A21" s="292" t="s">
        <v>391</v>
      </c>
      <c r="B21" s="307" t="s">
        <v>454</v>
      </c>
      <c r="C21" s="292" t="s">
        <v>392</v>
      </c>
      <c r="D21" s="292" t="s">
        <v>393</v>
      </c>
      <c r="E21" s="310" t="s">
        <v>394</v>
      </c>
      <c r="F21" s="311"/>
      <c r="G21" s="311"/>
      <c r="H21" s="311"/>
      <c r="I21" s="311"/>
      <c r="J21" s="311"/>
      <c r="K21" s="311"/>
      <c r="L21" s="312"/>
      <c r="M21" s="292" t="s">
        <v>395</v>
      </c>
      <c r="N21" s="292" t="s">
        <v>396</v>
      </c>
      <c r="O21" s="292" t="s">
        <v>397</v>
      </c>
      <c r="P21" s="289" t="s">
        <v>398</v>
      </c>
      <c r="Q21" s="289" t="s">
        <v>399</v>
      </c>
      <c r="R21" s="289" t="s">
        <v>400</v>
      </c>
      <c r="S21" s="289" t="s">
        <v>401</v>
      </c>
      <c r="T21" s="289"/>
      <c r="U21" s="301" t="s">
        <v>402</v>
      </c>
      <c r="V21" s="301" t="s">
        <v>403</v>
      </c>
      <c r="W21" s="289" t="s">
        <v>404</v>
      </c>
      <c r="X21" s="289" t="s">
        <v>405</v>
      </c>
      <c r="Y21" s="289" t="s">
        <v>406</v>
      </c>
      <c r="Z21" s="313" t="s">
        <v>407</v>
      </c>
      <c r="AA21" s="289" t="s">
        <v>408</v>
      </c>
      <c r="AB21" s="289" t="s">
        <v>409</v>
      </c>
      <c r="AC21" s="289" t="s">
        <v>410</v>
      </c>
      <c r="AD21" s="289" t="s">
        <v>411</v>
      </c>
      <c r="AE21" s="289" t="s">
        <v>412</v>
      </c>
      <c r="AF21" s="289" t="s">
        <v>413</v>
      </c>
      <c r="AG21" s="289"/>
      <c r="AH21" s="289"/>
      <c r="AI21" s="289"/>
      <c r="AJ21" s="289"/>
      <c r="AK21" s="289"/>
      <c r="AL21" s="289" t="s">
        <v>414</v>
      </c>
      <c r="AM21" s="289"/>
      <c r="AN21" s="289"/>
      <c r="AO21" s="289"/>
      <c r="AP21" s="289" t="s">
        <v>415</v>
      </c>
      <c r="AQ21" s="289"/>
      <c r="AR21" s="289" t="s">
        <v>416</v>
      </c>
      <c r="AS21" s="289" t="s">
        <v>417</v>
      </c>
      <c r="AT21" s="289" t="s">
        <v>418</v>
      </c>
      <c r="AU21" s="289" t="s">
        <v>419</v>
      </c>
      <c r="AV21" s="287" t="s">
        <v>420</v>
      </c>
    </row>
    <row r="22" spans="1:48" ht="83.25" customHeight="1" x14ac:dyDescent="0.25">
      <c r="A22" s="294"/>
      <c r="B22" s="308"/>
      <c r="C22" s="294"/>
      <c r="D22" s="294"/>
      <c r="E22" s="295" t="s">
        <v>421</v>
      </c>
      <c r="F22" s="297" t="s">
        <v>46</v>
      </c>
      <c r="G22" s="297" t="s">
        <v>45</v>
      </c>
      <c r="H22" s="297" t="s">
        <v>44</v>
      </c>
      <c r="I22" s="299" t="s">
        <v>422</v>
      </c>
      <c r="J22" s="299" t="s">
        <v>423</v>
      </c>
      <c r="K22" s="299" t="s">
        <v>424</v>
      </c>
      <c r="L22" s="297" t="s">
        <v>383</v>
      </c>
      <c r="M22" s="294"/>
      <c r="N22" s="294"/>
      <c r="O22" s="294"/>
      <c r="P22" s="289"/>
      <c r="Q22" s="289"/>
      <c r="R22" s="289"/>
      <c r="S22" s="302" t="s">
        <v>0</v>
      </c>
      <c r="T22" s="302" t="s">
        <v>425</v>
      </c>
      <c r="U22" s="301"/>
      <c r="V22" s="301"/>
      <c r="W22" s="289"/>
      <c r="X22" s="289"/>
      <c r="Y22" s="289"/>
      <c r="Z22" s="289"/>
      <c r="AA22" s="289"/>
      <c r="AB22" s="289"/>
      <c r="AC22" s="289"/>
      <c r="AD22" s="289"/>
      <c r="AE22" s="289"/>
      <c r="AF22" s="289" t="s">
        <v>426</v>
      </c>
      <c r="AG22" s="289"/>
      <c r="AH22" s="289" t="s">
        <v>427</v>
      </c>
      <c r="AI22" s="289"/>
      <c r="AJ22" s="292" t="s">
        <v>428</v>
      </c>
      <c r="AK22" s="292" t="s">
        <v>429</v>
      </c>
      <c r="AL22" s="292" t="s">
        <v>430</v>
      </c>
      <c r="AM22" s="292" t="s">
        <v>431</v>
      </c>
      <c r="AN22" s="292" t="s">
        <v>432</v>
      </c>
      <c r="AO22" s="292" t="s">
        <v>433</v>
      </c>
      <c r="AP22" s="292" t="s">
        <v>434</v>
      </c>
      <c r="AQ22" s="290" t="s">
        <v>425</v>
      </c>
      <c r="AR22" s="289"/>
      <c r="AS22" s="289"/>
      <c r="AT22" s="289"/>
      <c r="AU22" s="289"/>
      <c r="AV22" s="288"/>
    </row>
    <row r="23" spans="1:48" ht="96.75" customHeight="1" x14ac:dyDescent="0.25">
      <c r="A23" s="293"/>
      <c r="B23" s="309"/>
      <c r="C23" s="293"/>
      <c r="D23" s="293"/>
      <c r="E23" s="296"/>
      <c r="F23" s="298"/>
      <c r="G23" s="298"/>
      <c r="H23" s="298"/>
      <c r="I23" s="300"/>
      <c r="J23" s="300"/>
      <c r="K23" s="300"/>
      <c r="L23" s="298"/>
      <c r="M23" s="293"/>
      <c r="N23" s="293"/>
      <c r="O23" s="293"/>
      <c r="P23" s="289"/>
      <c r="Q23" s="289"/>
      <c r="R23" s="289"/>
      <c r="S23" s="303"/>
      <c r="T23" s="303"/>
      <c r="U23" s="301"/>
      <c r="V23" s="301"/>
      <c r="W23" s="289"/>
      <c r="X23" s="289"/>
      <c r="Y23" s="289"/>
      <c r="Z23" s="289"/>
      <c r="AA23" s="289"/>
      <c r="AB23" s="289"/>
      <c r="AC23" s="289"/>
      <c r="AD23" s="289"/>
      <c r="AE23" s="289"/>
      <c r="AF23" s="73" t="s">
        <v>435</v>
      </c>
      <c r="AG23" s="73" t="s">
        <v>436</v>
      </c>
      <c r="AH23" s="53" t="s">
        <v>0</v>
      </c>
      <c r="AI23" s="53" t="s">
        <v>425</v>
      </c>
      <c r="AJ23" s="293"/>
      <c r="AK23" s="293"/>
      <c r="AL23" s="293"/>
      <c r="AM23" s="293"/>
      <c r="AN23" s="293"/>
      <c r="AO23" s="293"/>
      <c r="AP23" s="293"/>
      <c r="AQ23" s="291"/>
      <c r="AR23" s="289"/>
      <c r="AS23" s="289"/>
      <c r="AT23" s="289"/>
      <c r="AU23" s="289"/>
      <c r="AV23" s="288"/>
    </row>
    <row r="24" spans="1:48" s="83" customFormat="1" ht="11.25" x14ac:dyDescent="0.2">
      <c r="A24" s="82">
        <v>1</v>
      </c>
      <c r="B24" s="82">
        <v>2</v>
      </c>
      <c r="C24" s="82">
        <v>4</v>
      </c>
      <c r="D24" s="82">
        <v>5</v>
      </c>
      <c r="E24" s="82">
        <v>6</v>
      </c>
      <c r="F24" s="82">
        <f t="shared" ref="F24:AV24" si="0">E24+1</f>
        <v>7</v>
      </c>
      <c r="G24" s="82">
        <f t="shared" si="0"/>
        <v>8</v>
      </c>
      <c r="H24" s="82">
        <f t="shared" si="0"/>
        <v>9</v>
      </c>
      <c r="I24" s="82">
        <f t="shared" si="0"/>
        <v>10</v>
      </c>
      <c r="J24" s="82">
        <f t="shared" si="0"/>
        <v>11</v>
      </c>
      <c r="K24" s="82">
        <f t="shared" si="0"/>
        <v>12</v>
      </c>
      <c r="L24" s="82">
        <f t="shared" si="0"/>
        <v>13</v>
      </c>
      <c r="M24" s="82">
        <f t="shared" si="0"/>
        <v>14</v>
      </c>
      <c r="N24" s="82">
        <f t="shared" si="0"/>
        <v>15</v>
      </c>
      <c r="O24" s="82">
        <f t="shared" si="0"/>
        <v>16</v>
      </c>
      <c r="P24" s="82">
        <f t="shared" si="0"/>
        <v>17</v>
      </c>
      <c r="Q24" s="82">
        <f t="shared" si="0"/>
        <v>18</v>
      </c>
      <c r="R24" s="82">
        <f t="shared" si="0"/>
        <v>19</v>
      </c>
      <c r="S24" s="82">
        <f t="shared" si="0"/>
        <v>20</v>
      </c>
      <c r="T24" s="82">
        <f t="shared" si="0"/>
        <v>21</v>
      </c>
      <c r="U24" s="82">
        <f t="shared" si="0"/>
        <v>22</v>
      </c>
      <c r="V24" s="82">
        <f t="shared" si="0"/>
        <v>23</v>
      </c>
      <c r="W24" s="82">
        <f t="shared" si="0"/>
        <v>24</v>
      </c>
      <c r="X24" s="82">
        <f t="shared" si="0"/>
        <v>25</v>
      </c>
      <c r="Y24" s="82">
        <f t="shared" si="0"/>
        <v>26</v>
      </c>
      <c r="Z24" s="82">
        <f t="shared" si="0"/>
        <v>27</v>
      </c>
      <c r="AA24" s="82">
        <f t="shared" si="0"/>
        <v>28</v>
      </c>
      <c r="AB24" s="82">
        <f t="shared" si="0"/>
        <v>29</v>
      </c>
      <c r="AC24" s="82">
        <f t="shared" si="0"/>
        <v>30</v>
      </c>
      <c r="AD24" s="82">
        <f t="shared" si="0"/>
        <v>31</v>
      </c>
      <c r="AE24" s="82">
        <f t="shared" si="0"/>
        <v>32</v>
      </c>
      <c r="AF24" s="82">
        <f t="shared" si="0"/>
        <v>33</v>
      </c>
      <c r="AG24" s="82">
        <f t="shared" si="0"/>
        <v>34</v>
      </c>
      <c r="AH24" s="82">
        <f t="shared" si="0"/>
        <v>35</v>
      </c>
      <c r="AI24" s="82">
        <f t="shared" si="0"/>
        <v>36</v>
      </c>
      <c r="AJ24" s="82">
        <f t="shared" si="0"/>
        <v>37</v>
      </c>
      <c r="AK24" s="82">
        <f t="shared" si="0"/>
        <v>38</v>
      </c>
      <c r="AL24" s="82">
        <f t="shared" si="0"/>
        <v>39</v>
      </c>
      <c r="AM24" s="82">
        <f t="shared" si="0"/>
        <v>40</v>
      </c>
      <c r="AN24" s="82">
        <f t="shared" si="0"/>
        <v>41</v>
      </c>
      <c r="AO24" s="82">
        <f t="shared" si="0"/>
        <v>42</v>
      </c>
      <c r="AP24" s="82">
        <f t="shared" si="0"/>
        <v>43</v>
      </c>
      <c r="AQ24" s="82">
        <f t="shared" si="0"/>
        <v>44</v>
      </c>
      <c r="AR24" s="82">
        <f t="shared" si="0"/>
        <v>45</v>
      </c>
      <c r="AS24" s="82">
        <f t="shared" si="0"/>
        <v>46</v>
      </c>
      <c r="AT24" s="82">
        <f t="shared" si="0"/>
        <v>47</v>
      </c>
      <c r="AU24" s="82">
        <f t="shared" si="0"/>
        <v>48</v>
      </c>
      <c r="AV24" s="82">
        <f t="shared" si="0"/>
        <v>49</v>
      </c>
    </row>
    <row r="25" spans="1:48" s="178" customFormat="1" ht="60.6" customHeight="1" x14ac:dyDescent="0.25">
      <c r="A25" s="157">
        <v>1</v>
      </c>
      <c r="B25" s="157" t="s">
        <v>264</v>
      </c>
      <c r="C25" s="158" t="s">
        <v>465</v>
      </c>
      <c r="D25" s="157" t="s">
        <v>294</v>
      </c>
      <c r="E25" s="157" t="s">
        <v>294</v>
      </c>
      <c r="F25" s="157" t="s">
        <v>294</v>
      </c>
      <c r="G25" s="157" t="s">
        <v>294</v>
      </c>
      <c r="H25" s="157" t="s">
        <v>294</v>
      </c>
      <c r="I25" s="157" t="s">
        <v>294</v>
      </c>
      <c r="J25" s="157" t="s">
        <v>294</v>
      </c>
      <c r="K25" s="157" t="s">
        <v>294</v>
      </c>
      <c r="L25" s="157" t="s">
        <v>294</v>
      </c>
      <c r="M25" s="157" t="s">
        <v>461</v>
      </c>
      <c r="N25" s="157" t="s">
        <v>461</v>
      </c>
      <c r="O25" s="157" t="s">
        <v>466</v>
      </c>
      <c r="P25" s="167">
        <v>118117.09</v>
      </c>
      <c r="Q25" s="157" t="s">
        <v>467</v>
      </c>
      <c r="R25" s="167">
        <v>118117.09</v>
      </c>
      <c r="S25" s="157" t="s">
        <v>468</v>
      </c>
      <c r="T25" s="157" t="s">
        <v>468</v>
      </c>
      <c r="U25" s="157">
        <v>2</v>
      </c>
      <c r="V25" s="157">
        <v>2</v>
      </c>
      <c r="W25" s="157" t="s">
        <v>469</v>
      </c>
      <c r="X25" s="177" t="s">
        <v>487</v>
      </c>
      <c r="Y25" s="157" t="s">
        <v>470</v>
      </c>
      <c r="Z25" s="157">
        <v>1</v>
      </c>
      <c r="AA25" s="157" t="s">
        <v>471</v>
      </c>
      <c r="AB25" s="167">
        <v>117950.43</v>
      </c>
      <c r="AC25" s="157" t="s">
        <v>472</v>
      </c>
      <c r="AD25" s="157">
        <v>141540.51</v>
      </c>
      <c r="AE25" s="157">
        <v>141540.51</v>
      </c>
      <c r="AF25" s="157" t="s">
        <v>473</v>
      </c>
      <c r="AG25" s="157" t="s">
        <v>474</v>
      </c>
      <c r="AH25" s="173">
        <v>43159</v>
      </c>
      <c r="AI25" s="173">
        <v>43159</v>
      </c>
      <c r="AJ25" s="173">
        <v>43241</v>
      </c>
      <c r="AK25" s="173">
        <v>43319</v>
      </c>
      <c r="AL25" s="157" t="s">
        <v>294</v>
      </c>
      <c r="AM25" s="157" t="s">
        <v>294</v>
      </c>
      <c r="AN25" s="157" t="s">
        <v>294</v>
      </c>
      <c r="AO25" s="157" t="s">
        <v>294</v>
      </c>
      <c r="AP25" s="174">
        <v>43329</v>
      </c>
      <c r="AQ25" s="174">
        <v>43329</v>
      </c>
      <c r="AR25" s="174">
        <v>43329</v>
      </c>
      <c r="AS25" s="174">
        <v>43329</v>
      </c>
      <c r="AT25" s="174">
        <v>43464</v>
      </c>
      <c r="AU25" s="157" t="s">
        <v>294</v>
      </c>
      <c r="AV25" s="157" t="s">
        <v>493</v>
      </c>
    </row>
    <row r="26" spans="1:48" s="179" customFormat="1" ht="44.45" customHeight="1" x14ac:dyDescent="0.25">
      <c r="A26" s="168">
        <v>2</v>
      </c>
      <c r="B26" s="168" t="s">
        <v>264</v>
      </c>
      <c r="C26" s="158" t="s">
        <v>465</v>
      </c>
      <c r="D26" s="168" t="s">
        <v>294</v>
      </c>
      <c r="E26" s="168" t="s">
        <v>294</v>
      </c>
      <c r="F26" s="168" t="s">
        <v>294</v>
      </c>
      <c r="G26" s="168" t="s">
        <v>294</v>
      </c>
      <c r="H26" s="168" t="s">
        <v>294</v>
      </c>
      <c r="I26" s="168" t="s">
        <v>294</v>
      </c>
      <c r="J26" s="168" t="s">
        <v>294</v>
      </c>
      <c r="K26" s="168" t="s">
        <v>294</v>
      </c>
      <c r="L26" s="168" t="s">
        <v>294</v>
      </c>
      <c r="M26" s="168" t="s">
        <v>461</v>
      </c>
      <c r="N26" s="168" t="s">
        <v>461</v>
      </c>
      <c r="O26" s="168" t="s">
        <v>466</v>
      </c>
      <c r="P26" s="284" t="s">
        <v>475</v>
      </c>
      <c r="Q26" s="285"/>
      <c r="R26" s="285"/>
      <c r="S26" s="285"/>
      <c r="T26" s="285"/>
      <c r="U26" s="285"/>
      <c r="V26" s="285"/>
      <c r="W26" s="285"/>
      <c r="X26" s="285"/>
      <c r="Y26" s="285"/>
      <c r="Z26" s="285"/>
      <c r="AA26" s="285"/>
      <c r="AB26" s="285"/>
      <c r="AC26" s="286"/>
      <c r="AD26" s="175">
        <v>143939.50099999999</v>
      </c>
      <c r="AE26" s="175">
        <v>143939.50099999999</v>
      </c>
      <c r="AF26" s="168"/>
      <c r="AG26" s="168"/>
      <c r="AH26" s="168"/>
      <c r="AI26" s="168"/>
      <c r="AJ26" s="168"/>
      <c r="AK26" s="168"/>
      <c r="AL26" s="168"/>
      <c r="AM26" s="168"/>
      <c r="AN26" s="168"/>
      <c r="AO26" s="168"/>
      <c r="AP26" s="176">
        <v>43573</v>
      </c>
      <c r="AQ26" s="176">
        <v>43573</v>
      </c>
      <c r="AR26" s="176">
        <v>43573</v>
      </c>
      <c r="AS26" s="176">
        <v>43573</v>
      </c>
      <c r="AT26" s="176">
        <v>43616</v>
      </c>
      <c r="AU26" s="157" t="s">
        <v>294</v>
      </c>
      <c r="AV26" s="157" t="s">
        <v>294</v>
      </c>
    </row>
    <row r="27" spans="1:48" s="172" customFormat="1" ht="60" x14ac:dyDescent="0.25">
      <c r="A27" s="158">
        <v>3</v>
      </c>
      <c r="B27" s="159" t="s">
        <v>264</v>
      </c>
      <c r="C27" s="158" t="s">
        <v>465</v>
      </c>
      <c r="D27" s="158" t="s">
        <v>488</v>
      </c>
      <c r="E27" s="160">
        <v>0</v>
      </c>
      <c r="F27" s="160">
        <v>6.64</v>
      </c>
      <c r="G27" s="160">
        <v>0</v>
      </c>
      <c r="H27" s="160">
        <v>0</v>
      </c>
      <c r="I27" s="160">
        <v>12.337300000000001</v>
      </c>
      <c r="J27" s="160">
        <v>0</v>
      </c>
      <c r="K27" s="160">
        <v>0</v>
      </c>
      <c r="L27" s="160">
        <v>0</v>
      </c>
      <c r="M27" s="158" t="s">
        <v>476</v>
      </c>
      <c r="N27" s="158" t="s">
        <v>489</v>
      </c>
      <c r="O27" s="161" t="s">
        <v>477</v>
      </c>
      <c r="P27" s="162">
        <v>532887.41599999997</v>
      </c>
      <c r="Q27" s="163" t="s">
        <v>456</v>
      </c>
      <c r="R27" s="162">
        <v>532887.41599999997</v>
      </c>
      <c r="S27" s="158" t="s">
        <v>457</v>
      </c>
      <c r="T27" s="158" t="s">
        <v>457</v>
      </c>
      <c r="U27" s="158">
        <v>2</v>
      </c>
      <c r="V27" s="158">
        <v>2</v>
      </c>
      <c r="W27" s="158" t="s">
        <v>478</v>
      </c>
      <c r="X27" s="180" t="s">
        <v>490</v>
      </c>
      <c r="Y27" s="163" t="s">
        <v>479</v>
      </c>
      <c r="Z27" s="164" t="s">
        <v>480</v>
      </c>
      <c r="AA27" s="164" t="s">
        <v>480</v>
      </c>
      <c r="AB27" s="162">
        <v>531821.68000000005</v>
      </c>
      <c r="AC27" s="158" t="s">
        <v>481</v>
      </c>
      <c r="AD27" s="162">
        <v>638186.01</v>
      </c>
      <c r="AE27" s="158">
        <v>135747.72</v>
      </c>
      <c r="AF27" s="158" t="s">
        <v>491</v>
      </c>
      <c r="AG27" s="165" t="s">
        <v>482</v>
      </c>
      <c r="AH27" s="166">
        <v>43966</v>
      </c>
      <c r="AI27" s="166">
        <v>43966</v>
      </c>
      <c r="AJ27" s="166">
        <v>44076</v>
      </c>
      <c r="AK27" s="166">
        <v>44091</v>
      </c>
      <c r="AL27" s="281" t="s">
        <v>483</v>
      </c>
      <c r="AM27" s="282"/>
      <c r="AN27" s="282"/>
      <c r="AO27" s="283"/>
      <c r="AP27" s="166">
        <v>44110</v>
      </c>
      <c r="AQ27" s="166">
        <v>44110</v>
      </c>
      <c r="AR27" s="166">
        <v>44105</v>
      </c>
      <c r="AS27" s="166">
        <v>44166</v>
      </c>
      <c r="AT27" s="166">
        <v>44681</v>
      </c>
      <c r="AU27" s="157" t="s">
        <v>294</v>
      </c>
      <c r="AV27" s="157" t="s">
        <v>492</v>
      </c>
    </row>
    <row r="28" spans="1:48" ht="45" x14ac:dyDescent="0.25">
      <c r="A28" s="193">
        <v>4</v>
      </c>
      <c r="B28" s="168" t="s">
        <v>264</v>
      </c>
      <c r="C28" s="158" t="s">
        <v>465</v>
      </c>
      <c r="D28" s="168" t="s">
        <v>294</v>
      </c>
      <c r="E28" s="168" t="s">
        <v>294</v>
      </c>
      <c r="F28" s="168" t="s">
        <v>294</v>
      </c>
      <c r="G28" s="168" t="s">
        <v>294</v>
      </c>
      <c r="H28" s="168" t="s">
        <v>294</v>
      </c>
      <c r="I28" s="168" t="s">
        <v>294</v>
      </c>
      <c r="J28" s="168" t="s">
        <v>294</v>
      </c>
      <c r="K28" s="168" t="s">
        <v>294</v>
      </c>
      <c r="L28" s="168" t="s">
        <v>294</v>
      </c>
      <c r="M28" s="186" t="s">
        <v>518</v>
      </c>
      <c r="N28" s="186" t="s">
        <v>518</v>
      </c>
      <c r="O28" s="187"/>
      <c r="P28" s="306" t="s">
        <v>519</v>
      </c>
      <c r="Q28" s="306"/>
      <c r="R28" s="306"/>
      <c r="S28" s="306"/>
      <c r="T28" s="306"/>
      <c r="U28" s="306"/>
      <c r="V28" s="306"/>
      <c r="W28" s="306"/>
      <c r="X28" s="306"/>
      <c r="Y28" s="306"/>
      <c r="Z28" s="306"/>
      <c r="AA28" s="306"/>
      <c r="AB28" s="306"/>
      <c r="AC28" s="306"/>
      <c r="AD28" s="188">
        <v>52491.71</v>
      </c>
      <c r="AE28" s="189">
        <v>2596.5365076000003</v>
      </c>
      <c r="AF28" s="187"/>
      <c r="AG28" s="187"/>
      <c r="AH28" s="187"/>
      <c r="AI28" s="187"/>
      <c r="AJ28" s="187"/>
      <c r="AK28" s="187"/>
      <c r="AL28" s="187"/>
      <c r="AM28" s="187"/>
      <c r="AN28" s="187"/>
      <c r="AO28" s="187"/>
      <c r="AP28" s="190">
        <v>44207</v>
      </c>
      <c r="AQ28" s="190">
        <v>44207</v>
      </c>
      <c r="AR28" s="191"/>
      <c r="AS28" s="191"/>
      <c r="AT28" s="190">
        <v>44681</v>
      </c>
      <c r="AU28" s="187"/>
      <c r="AV28" s="192" t="s">
        <v>520</v>
      </c>
    </row>
    <row r="29" spans="1:48" ht="39.6" customHeight="1" x14ac:dyDescent="0.25">
      <c r="A29" s="193">
        <v>5</v>
      </c>
      <c r="B29" s="168" t="s">
        <v>264</v>
      </c>
      <c r="C29" s="158" t="s">
        <v>465</v>
      </c>
      <c r="D29" s="168" t="s">
        <v>294</v>
      </c>
      <c r="E29" s="168" t="s">
        <v>294</v>
      </c>
      <c r="F29" s="168" t="s">
        <v>294</v>
      </c>
      <c r="G29" s="168" t="s">
        <v>294</v>
      </c>
      <c r="H29" s="168" t="s">
        <v>294</v>
      </c>
      <c r="I29" s="168" t="s">
        <v>294</v>
      </c>
      <c r="J29" s="168" t="s">
        <v>294</v>
      </c>
      <c r="K29" s="168" t="s">
        <v>294</v>
      </c>
      <c r="L29" s="168" t="s">
        <v>294</v>
      </c>
      <c r="M29" s="194" t="s">
        <v>521</v>
      </c>
      <c r="N29" s="194" t="s">
        <v>521</v>
      </c>
      <c r="O29" s="187"/>
      <c r="P29" s="306" t="s">
        <v>522</v>
      </c>
      <c r="Q29" s="306"/>
      <c r="R29" s="306"/>
      <c r="S29" s="306"/>
      <c r="T29" s="306"/>
      <c r="U29" s="306"/>
      <c r="V29" s="306"/>
      <c r="W29" s="306"/>
      <c r="X29" s="306"/>
      <c r="Y29" s="306"/>
      <c r="Z29" s="306"/>
      <c r="AA29" s="306"/>
      <c r="AB29" s="306"/>
      <c r="AC29" s="306"/>
      <c r="AD29" s="188">
        <v>6824.5700200000001</v>
      </c>
      <c r="AE29" s="189">
        <v>84.462432000000007</v>
      </c>
      <c r="AF29" s="187"/>
      <c r="AG29" s="187"/>
      <c r="AH29" s="187"/>
      <c r="AI29" s="187"/>
      <c r="AJ29" s="187"/>
      <c r="AK29" s="187"/>
      <c r="AL29" s="187"/>
      <c r="AM29" s="187"/>
      <c r="AN29" s="187"/>
      <c r="AO29" s="187"/>
      <c r="AP29" s="190">
        <v>44186</v>
      </c>
      <c r="AQ29" s="190">
        <v>44186</v>
      </c>
      <c r="AR29" s="191"/>
      <c r="AS29" s="191"/>
      <c r="AT29" s="190">
        <v>44681</v>
      </c>
      <c r="AU29" s="187"/>
      <c r="AV29" s="192" t="s">
        <v>523</v>
      </c>
    </row>
    <row r="47" spans="1:1" x14ac:dyDescent="0.25">
      <c r="A47" s="36" t="s">
        <v>437</v>
      </c>
    </row>
  </sheetData>
  <mergeCells count="71">
    <mergeCell ref="P29:AC29"/>
    <mergeCell ref="P28:AC28"/>
    <mergeCell ref="AS21:AS23"/>
    <mergeCell ref="A5:AV5"/>
    <mergeCell ref="D6:I6"/>
    <mergeCell ref="T7:AD7"/>
    <mergeCell ref="T8:AD8"/>
    <mergeCell ref="T9:AD9"/>
    <mergeCell ref="T10:AD10"/>
    <mergeCell ref="B21:B23"/>
    <mergeCell ref="T12:AD12"/>
    <mergeCell ref="T13:AD13"/>
    <mergeCell ref="E21:L21"/>
    <mergeCell ref="M21:M23"/>
    <mergeCell ref="Z21:Z23"/>
    <mergeCell ref="N21:N23"/>
    <mergeCell ref="AN22:AN23"/>
    <mergeCell ref="T11:AD11"/>
    <mergeCell ref="R21:R23"/>
    <mergeCell ref="T14:AD14"/>
    <mergeCell ref="T15:AD15"/>
    <mergeCell ref="T16:AD16"/>
    <mergeCell ref="T18:AD18"/>
    <mergeCell ref="O17:AK17"/>
    <mergeCell ref="A19:AV19"/>
    <mergeCell ref="A20:AV20"/>
    <mergeCell ref="AD21:AD23"/>
    <mergeCell ref="AE21:AE23"/>
    <mergeCell ref="S21:T21"/>
    <mergeCell ref="X21:X23"/>
    <mergeCell ref="AH22:AI22"/>
    <mergeCell ref="A21:A23"/>
    <mergeCell ref="T22:T23"/>
    <mergeCell ref="L22:L23"/>
    <mergeCell ref="S22:S23"/>
    <mergeCell ref="AC21:AC23"/>
    <mergeCell ref="U21:U23"/>
    <mergeCell ref="P21:P23"/>
    <mergeCell ref="O21:O23"/>
    <mergeCell ref="AM22:AM23"/>
    <mergeCell ref="AO22:AO23"/>
    <mergeCell ref="C21:C23"/>
    <mergeCell ref="D21:D23"/>
    <mergeCell ref="AJ22:AJ23"/>
    <mergeCell ref="AK22:AK23"/>
    <mergeCell ref="E22:E23"/>
    <mergeCell ref="F22:F23"/>
    <mergeCell ref="G22:G23"/>
    <mergeCell ref="H22:H23"/>
    <mergeCell ref="I22:I23"/>
    <mergeCell ref="J22:J23"/>
    <mergeCell ref="V21:V23"/>
    <mergeCell ref="W21:W23"/>
    <mergeCell ref="K22:K23"/>
    <mergeCell ref="Q21:Q23"/>
    <mergeCell ref="AL27:AO27"/>
    <mergeCell ref="P26:AC26"/>
    <mergeCell ref="AV21:AV23"/>
    <mergeCell ref="AP21:AQ21"/>
    <mergeCell ref="Y21:Y23"/>
    <mergeCell ref="AF21:AK21"/>
    <mergeCell ref="AF22:AG22"/>
    <mergeCell ref="AT21:AT23"/>
    <mergeCell ref="AU21:AU23"/>
    <mergeCell ref="AL21:AO21"/>
    <mergeCell ref="AR21:AR23"/>
    <mergeCell ref="AQ22:AQ23"/>
    <mergeCell ref="AA21:AA23"/>
    <mergeCell ref="AB21:AB23"/>
    <mergeCell ref="AP22:AP23"/>
    <mergeCell ref="AL22:AL23"/>
  </mergeCells>
  <phoneticPr fontId="0" type="noConversion"/>
  <hyperlinks>
    <hyperlink ref="AG27" r:id="rId1" display="http://www.b2b-center.ru/"/>
  </hyperlinks>
  <printOptions horizontalCentered="1"/>
  <pageMargins left="0.59055118110236227" right="0.59055118110236227" top="0.59055118110236227" bottom="0.59055118110236227" header="0" footer="0"/>
  <pageSetup paperSize="8" scale="30"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90" zoomScaleNormal="90" zoomScaleSheetLayoutView="90" workbookViewId="0">
      <selection activeCell="D1" sqref="D1:D1048576"/>
    </sheetView>
  </sheetViews>
  <sheetFormatPr defaultRowHeight="15.75" x14ac:dyDescent="0.25"/>
  <cols>
    <col min="1" max="2" width="66.140625" style="4" customWidth="1"/>
    <col min="3" max="3" width="9.140625" style="5" customWidth="1"/>
    <col min="4" max="4" width="20.42578125" style="5" hidden="1" customWidth="1"/>
    <col min="5" max="16384" width="9.140625" style="5"/>
  </cols>
  <sheetData>
    <row r="1" spans="1:8" ht="18.75" x14ac:dyDescent="0.25">
      <c r="B1" s="16" t="s">
        <v>22</v>
      </c>
    </row>
    <row r="2" spans="1:8" ht="18.75" x14ac:dyDescent="0.3">
      <c r="B2" s="14" t="s">
        <v>6</v>
      </c>
    </row>
    <row r="3" spans="1:8" ht="18.75" x14ac:dyDescent="0.3">
      <c r="B3" s="14" t="s">
        <v>144</v>
      </c>
    </row>
    <row r="4" spans="1:8" x14ac:dyDescent="0.25">
      <c r="B4" s="74"/>
    </row>
    <row r="5" spans="1:8" ht="18.75" x14ac:dyDescent="0.3">
      <c r="A5" s="316" t="str">
        <f>'1. паспорт местоположение'!$A$5</f>
        <v>Год раскрытия информации: 2023 год</v>
      </c>
      <c r="B5" s="316"/>
      <c r="C5" s="3"/>
      <c r="D5" s="3"/>
      <c r="E5" s="3"/>
      <c r="F5" s="3"/>
      <c r="G5" s="3"/>
      <c r="H5" s="3"/>
    </row>
    <row r="6" spans="1:8" ht="18.75" x14ac:dyDescent="0.3">
      <c r="A6" s="10"/>
      <c r="B6" s="10"/>
      <c r="C6" s="10"/>
      <c r="D6" s="10"/>
      <c r="E6" s="10"/>
      <c r="F6" s="10"/>
      <c r="G6" s="10"/>
      <c r="H6" s="10"/>
    </row>
    <row r="7" spans="1:8" ht="18.75" x14ac:dyDescent="0.25">
      <c r="A7" s="216" t="s">
        <v>5</v>
      </c>
      <c r="B7" s="216"/>
      <c r="C7" s="17"/>
      <c r="D7" s="17"/>
      <c r="E7" s="17"/>
      <c r="F7" s="17"/>
      <c r="G7" s="17"/>
      <c r="H7" s="17"/>
    </row>
    <row r="8" spans="1:8" ht="18.75" x14ac:dyDescent="0.25">
      <c r="A8" s="17"/>
      <c r="B8" s="17"/>
      <c r="C8" s="17"/>
      <c r="D8" s="17"/>
      <c r="E8" s="17"/>
      <c r="F8" s="17"/>
      <c r="G8" s="17"/>
      <c r="H8" s="17"/>
    </row>
    <row r="9" spans="1:8" x14ac:dyDescent="0.25">
      <c r="A9" s="210" t="s">
        <v>264</v>
      </c>
      <c r="B9" s="210"/>
      <c r="C9" s="18"/>
      <c r="D9" s="18"/>
      <c r="E9" s="18"/>
      <c r="F9" s="18"/>
      <c r="G9" s="18"/>
      <c r="H9" s="18"/>
    </row>
    <row r="10" spans="1:8" x14ac:dyDescent="0.25">
      <c r="A10" s="209" t="s">
        <v>4</v>
      </c>
      <c r="B10" s="209"/>
      <c r="C10" s="15"/>
      <c r="D10" s="15"/>
      <c r="E10" s="15"/>
      <c r="F10" s="15"/>
      <c r="G10" s="15"/>
      <c r="H10" s="15"/>
    </row>
    <row r="11" spans="1:8" ht="18.75" x14ac:dyDescent="0.25">
      <c r="A11" s="17"/>
      <c r="B11" s="17"/>
      <c r="C11" s="17"/>
      <c r="D11" s="17"/>
      <c r="E11" s="17"/>
      <c r="F11" s="17"/>
      <c r="G11" s="17"/>
      <c r="H11" s="17"/>
    </row>
    <row r="12" spans="1:8" ht="30.75" customHeight="1" x14ac:dyDescent="0.25">
      <c r="A12" s="210" t="str">
        <f>'1. паспорт местоположение'!$A$12</f>
        <v>L_Che371</v>
      </c>
      <c r="B12" s="210"/>
      <c r="C12" s="18"/>
      <c r="D12" s="18"/>
      <c r="E12" s="18"/>
      <c r="F12" s="18"/>
      <c r="G12" s="18"/>
      <c r="H12" s="18"/>
    </row>
    <row r="13" spans="1:8" x14ac:dyDescent="0.25">
      <c r="A13" s="209" t="s">
        <v>3</v>
      </c>
      <c r="B13" s="209"/>
      <c r="C13" s="15"/>
      <c r="D13" s="15"/>
      <c r="E13" s="15"/>
      <c r="F13" s="15"/>
      <c r="G13" s="15"/>
      <c r="H13" s="15"/>
    </row>
    <row r="14" spans="1:8" ht="18.75" x14ac:dyDescent="0.25">
      <c r="A14" s="2"/>
      <c r="B14" s="2"/>
      <c r="C14" s="2"/>
      <c r="D14" s="2"/>
      <c r="E14" s="2"/>
      <c r="F14" s="2"/>
      <c r="G14" s="2"/>
      <c r="H14" s="2"/>
    </row>
    <row r="15" spans="1:8" ht="61.5" customHeight="1" x14ac:dyDescent="0.25">
      <c r="A15" s="211" t="str">
        <f>'1. паспорт местоположение'!$A$15</f>
        <v>Строительство и реконструкция сети 10-0,4 кВ (ВЛ 0,4 кВ протяженностью 105,729 км, ВЛ-10 кВ протяженностью 3,556 км, ТП 6(10)/0,4 кВ общей мощностью 6,64 МВА) в рамках "Плана (программы) снижения потерь электрической энергии в электрических сетях Гудермесских РЭС АО "Чеченэнерго"</v>
      </c>
      <c r="B15" s="211"/>
      <c r="C15" s="18"/>
      <c r="D15" s="18"/>
      <c r="E15" s="18"/>
      <c r="F15" s="18"/>
      <c r="G15" s="18"/>
      <c r="H15" s="18"/>
    </row>
    <row r="16" spans="1:8" x14ac:dyDescent="0.25">
      <c r="A16" s="209" t="s">
        <v>2</v>
      </c>
      <c r="B16" s="209"/>
      <c r="C16" s="15"/>
      <c r="D16" s="15"/>
      <c r="E16" s="15"/>
      <c r="F16" s="15"/>
      <c r="G16" s="15"/>
      <c r="H16" s="15"/>
    </row>
    <row r="17" spans="1:2" x14ac:dyDescent="0.25">
      <c r="B17" s="75"/>
    </row>
    <row r="18" spans="1:2" ht="33.75" customHeight="1" x14ac:dyDescent="0.25">
      <c r="A18" s="314" t="s">
        <v>256</v>
      </c>
      <c r="B18" s="315"/>
    </row>
    <row r="19" spans="1:2" x14ac:dyDescent="0.25">
      <c r="B19" s="74"/>
    </row>
    <row r="20" spans="1:2" x14ac:dyDescent="0.25">
      <c r="B20" s="76"/>
    </row>
    <row r="21" spans="1:2" ht="75" x14ac:dyDescent="0.25">
      <c r="A21" s="140" t="s">
        <v>148</v>
      </c>
      <c r="B21" s="77" t="str">
        <f>'1. паспорт местоположение'!A15</f>
        <v>Строительство и реконструкция сети 10-0,4 кВ (ВЛ 0,4 кВ протяженностью 105,729 км, ВЛ-10 кВ протяженностью 3,556 км, ТП 6(10)/0,4 кВ общей мощностью 6,64 МВА) в рамках "Плана (программы) снижения потерь электрической энергии в электрических сетях Гудермесских РЭС АО "Чеченэнерго"</v>
      </c>
    </row>
    <row r="22" spans="1:2" x14ac:dyDescent="0.25">
      <c r="A22" s="141" t="s">
        <v>149</v>
      </c>
      <c r="B22" s="77" t="str">
        <f>'1. паспорт местоположение'!C27</f>
        <v>Гудермесский район</v>
      </c>
    </row>
    <row r="23" spans="1:2" x14ac:dyDescent="0.25">
      <c r="A23" s="141" t="s">
        <v>145</v>
      </c>
      <c r="B23" s="77" t="str">
        <f>'1. паспорт местоположение'!C22</f>
        <v>Прочее новое строительство объектов электросетевого хозяйства</v>
      </c>
    </row>
    <row r="24" spans="1:2" x14ac:dyDescent="0.25">
      <c r="A24" s="141" t="s">
        <v>150</v>
      </c>
      <c r="B24" s="78" t="s">
        <v>515</v>
      </c>
    </row>
    <row r="25" spans="1:2" x14ac:dyDescent="0.25">
      <c r="A25" s="142" t="s">
        <v>151</v>
      </c>
      <c r="B25" s="184">
        <f>VLOOKUP($A$12,'[1]6.2. отчет'!$D:$OM,400,0)</f>
        <v>2022</v>
      </c>
    </row>
    <row r="26" spans="1:2" x14ac:dyDescent="0.25">
      <c r="A26" s="142" t="s">
        <v>152</v>
      </c>
      <c r="B26" s="185">
        <f>'3.3 паспорт описание'!C30</f>
        <v>0</v>
      </c>
    </row>
    <row r="27" spans="1:2" ht="28.5" x14ac:dyDescent="0.25">
      <c r="A27" s="143" t="s">
        <v>449</v>
      </c>
      <c r="B27" s="185">
        <f>VLOOKUP($A$12,'[1]6.2. отчет'!$D:$OT,407,0)</f>
        <v>140.30777647218</v>
      </c>
    </row>
    <row r="28" spans="1:2" x14ac:dyDescent="0.25">
      <c r="A28" s="144" t="s">
        <v>153</v>
      </c>
      <c r="B28" s="144" t="s">
        <v>459</v>
      </c>
    </row>
    <row r="29" spans="1:2" ht="28.5" x14ac:dyDescent="0.25">
      <c r="A29" s="143" t="s">
        <v>154</v>
      </c>
      <c r="B29" s="170">
        <f>B33+B43</f>
        <v>782.12551099999996</v>
      </c>
    </row>
    <row r="30" spans="1:2" ht="28.5" x14ac:dyDescent="0.25">
      <c r="A30" s="143" t="s">
        <v>155</v>
      </c>
      <c r="B30" s="171">
        <f>B33+B43+B53</f>
        <v>834.61009101999991</v>
      </c>
    </row>
    <row r="31" spans="1:2" x14ac:dyDescent="0.25">
      <c r="A31" s="144" t="s">
        <v>156</v>
      </c>
      <c r="B31" s="144" t="s">
        <v>294</v>
      </c>
    </row>
    <row r="32" spans="1:2" ht="28.5" x14ac:dyDescent="0.25">
      <c r="A32" s="143" t="s">
        <v>157</v>
      </c>
      <c r="B32" s="169" t="s">
        <v>494</v>
      </c>
    </row>
    <row r="33" spans="1:4" x14ac:dyDescent="0.25">
      <c r="A33" s="144" t="s">
        <v>484</v>
      </c>
      <c r="B33" s="144">
        <f>'7. Паспорт отчет о закупке'!AD27/1000</f>
        <v>638.18601000000001</v>
      </c>
    </row>
    <row r="34" spans="1:4" x14ac:dyDescent="0.25">
      <c r="A34" s="144" t="s">
        <v>159</v>
      </c>
      <c r="B34" s="147">
        <f>B36/B27</f>
        <v>0.61349965570203135</v>
      </c>
    </row>
    <row r="35" spans="1:4" x14ac:dyDescent="0.25">
      <c r="A35" s="144" t="s">
        <v>160</v>
      </c>
      <c r="B35" s="79">
        <f>64.24141442+4.27633892+8.95142079+  1.21693474+3.08872506+4.30393863</f>
        <v>86.078772560000004</v>
      </c>
      <c r="D35" s="5">
        <v>3.0887250600000002</v>
      </c>
    </row>
    <row r="36" spans="1:4" x14ac:dyDescent="0.25">
      <c r="A36" s="144" t="s">
        <v>161</v>
      </c>
      <c r="B36" s="79">
        <f>73.51444063+8.03205846+1.28098394+  2.068783128+0.985422*1.2</f>
        <v>86.078772557999997</v>
      </c>
    </row>
    <row r="37" spans="1:4" ht="28.5" x14ac:dyDescent="0.25">
      <c r="A37" s="143" t="s">
        <v>162</v>
      </c>
      <c r="B37" s="144" t="s">
        <v>294</v>
      </c>
    </row>
    <row r="38" spans="1:4" x14ac:dyDescent="0.25">
      <c r="A38" s="144" t="s">
        <v>158</v>
      </c>
      <c r="B38" s="144" t="s">
        <v>294</v>
      </c>
    </row>
    <row r="39" spans="1:4" x14ac:dyDescent="0.25">
      <c r="A39" s="144" t="s">
        <v>159</v>
      </c>
      <c r="B39" s="144" t="s">
        <v>294</v>
      </c>
    </row>
    <row r="40" spans="1:4" x14ac:dyDescent="0.25">
      <c r="A40" s="144" t="s">
        <v>160</v>
      </c>
      <c r="B40" s="144" t="s">
        <v>294</v>
      </c>
    </row>
    <row r="41" spans="1:4" x14ac:dyDescent="0.25">
      <c r="A41" s="144" t="s">
        <v>161</v>
      </c>
      <c r="B41" s="144" t="s">
        <v>294</v>
      </c>
    </row>
    <row r="42" spans="1:4" ht="33" customHeight="1" x14ac:dyDescent="0.25">
      <c r="A42" s="169" t="s">
        <v>163</v>
      </c>
      <c r="B42" s="169" t="s">
        <v>495</v>
      </c>
    </row>
    <row r="43" spans="1:4" x14ac:dyDescent="0.25">
      <c r="A43" s="144" t="s">
        <v>460</v>
      </c>
      <c r="B43" s="79">
        <f>'7. Паспорт отчет о закупке'!AD26/1000</f>
        <v>143.93950099999998</v>
      </c>
    </row>
    <row r="44" spans="1:4" x14ac:dyDescent="0.25">
      <c r="A44" s="144" t="s">
        <v>159</v>
      </c>
      <c r="B44" s="147">
        <f>B43/B27</f>
        <v>1.025883986042214</v>
      </c>
    </row>
    <row r="45" spans="1:4" x14ac:dyDescent="0.25">
      <c r="A45" s="144" t="s">
        <v>160</v>
      </c>
      <c r="B45" s="79">
        <v>7.05</v>
      </c>
    </row>
    <row r="46" spans="1:4" x14ac:dyDescent="0.25">
      <c r="A46" s="144" t="s">
        <v>161</v>
      </c>
      <c r="B46" s="79">
        <v>7.05</v>
      </c>
    </row>
    <row r="47" spans="1:4" ht="28.5" x14ac:dyDescent="0.25">
      <c r="A47" s="143" t="s">
        <v>163</v>
      </c>
      <c r="B47" s="170" t="s">
        <v>524</v>
      </c>
    </row>
    <row r="48" spans="1:4" x14ac:dyDescent="0.25">
      <c r="A48" s="144" t="s">
        <v>525</v>
      </c>
      <c r="B48" s="79">
        <v>6.8245700200000003</v>
      </c>
    </row>
    <row r="49" spans="1:4" x14ac:dyDescent="0.25">
      <c r="A49" s="144" t="s">
        <v>159</v>
      </c>
      <c r="B49" s="195">
        <f>B51/B27</f>
        <v>1.5618557253913208E-3</v>
      </c>
    </row>
    <row r="50" spans="1:4" x14ac:dyDescent="0.25">
      <c r="A50" s="144" t="s">
        <v>160</v>
      </c>
      <c r="B50" s="79">
        <f>0.1442479+0.0188451+0.00256196+0.04698296+0.00650258</f>
        <v>0.21914050000000002</v>
      </c>
      <c r="D50" s="5">
        <v>4.6982959999999997E-2</v>
      </c>
    </row>
    <row r="51" spans="1:4" x14ac:dyDescent="0.25">
      <c r="A51" s="144" t="s">
        <v>161</v>
      </c>
      <c r="B51" s="79">
        <f>0.07038536*1.2+0.05978546+0.01570425*1.2+0.00213497*1.2+0.0428454+0.00886679*1.2</f>
        <v>0.21914050399999999</v>
      </c>
    </row>
    <row r="52" spans="1:4" ht="28.5" x14ac:dyDescent="0.25">
      <c r="A52" s="143" t="s">
        <v>163</v>
      </c>
      <c r="B52" s="181" t="s">
        <v>501</v>
      </c>
    </row>
    <row r="53" spans="1:4" x14ac:dyDescent="0.25">
      <c r="A53" s="144" t="s">
        <v>497</v>
      </c>
      <c r="B53" s="170">
        <v>52.484580020000003</v>
      </c>
    </row>
    <row r="54" spans="1:4" x14ac:dyDescent="0.25">
      <c r="A54" s="144" t="s">
        <v>159</v>
      </c>
      <c r="B54" s="182">
        <f>B56/B27</f>
        <v>1.2883492458156223E-2</v>
      </c>
    </row>
    <row r="55" spans="1:4" x14ac:dyDescent="0.25">
      <c r="A55" s="144" t="s">
        <v>160</v>
      </c>
      <c r="B55" s="204">
        <f>1.78282158+0.0248326</f>
        <v>1.8076541800000001</v>
      </c>
    </row>
    <row r="56" spans="1:4" x14ac:dyDescent="0.25">
      <c r="A56" s="144" t="s">
        <v>161</v>
      </c>
      <c r="B56" s="204">
        <v>1.8076541800000001</v>
      </c>
    </row>
    <row r="57" spans="1:4" x14ac:dyDescent="0.25">
      <c r="A57" s="143" t="s">
        <v>527</v>
      </c>
      <c r="B57" s="170">
        <f>SUM(B58:B60)</f>
        <v>5.3817267199999996</v>
      </c>
    </row>
    <row r="58" spans="1:4" x14ac:dyDescent="0.25">
      <c r="A58" s="143" t="s">
        <v>498</v>
      </c>
      <c r="B58" s="79">
        <f>0.97889126+1.31556414+2.53998031</f>
        <v>4.8344357099999993</v>
      </c>
    </row>
    <row r="59" spans="1:4" x14ac:dyDescent="0.25">
      <c r="A59" s="143" t="s">
        <v>499</v>
      </c>
      <c r="B59" s="79">
        <v>0</v>
      </c>
    </row>
    <row r="60" spans="1:4" x14ac:dyDescent="0.25">
      <c r="A60" s="143" t="s">
        <v>526</v>
      </c>
      <c r="B60" s="79">
        <v>0.54729101000000002</v>
      </c>
    </row>
    <row r="61" spans="1:4" ht="28.5" x14ac:dyDescent="0.25">
      <c r="A61" s="142" t="s">
        <v>164</v>
      </c>
      <c r="B61" s="80">
        <f>B65</f>
        <v>1.025883986042214</v>
      </c>
    </row>
    <row r="62" spans="1:4" x14ac:dyDescent="0.25">
      <c r="A62" s="81" t="s">
        <v>156</v>
      </c>
      <c r="B62" s="144" t="s">
        <v>294</v>
      </c>
    </row>
    <row r="63" spans="1:4" x14ac:dyDescent="0.25">
      <c r="A63" s="81" t="s">
        <v>165</v>
      </c>
      <c r="B63" s="144" t="s">
        <v>294</v>
      </c>
    </row>
    <row r="64" spans="1:4" x14ac:dyDescent="0.25">
      <c r="A64" s="81" t="s">
        <v>166</v>
      </c>
      <c r="B64" s="144" t="s">
        <v>294</v>
      </c>
    </row>
    <row r="65" spans="1:4" x14ac:dyDescent="0.25">
      <c r="A65" s="81" t="s">
        <v>167</v>
      </c>
      <c r="B65" s="80">
        <f>B44</f>
        <v>1.025883986042214</v>
      </c>
    </row>
    <row r="66" spans="1:4" x14ac:dyDescent="0.25">
      <c r="A66" s="142" t="s">
        <v>168</v>
      </c>
      <c r="B66" s="80">
        <f>B67/$B$27</f>
        <v>0.7332428546923685</v>
      </c>
    </row>
    <row r="67" spans="1:4" x14ac:dyDescent="0.25">
      <c r="A67" s="142" t="s">
        <v>169</v>
      </c>
      <c r="B67" s="79">
        <f>'6.2. Паспорт фин осв ввод'!D24</f>
        <v>102.879674556</v>
      </c>
      <c r="C67" s="54">
        <f>B45+B55+B58+B35+B50</f>
        <v>99.990002950000004</v>
      </c>
      <c r="D67" s="54">
        <f>B67-C67</f>
        <v>2.8896716059999932</v>
      </c>
    </row>
    <row r="68" spans="1:4" x14ac:dyDescent="0.25">
      <c r="A68" s="142" t="s">
        <v>170</v>
      </c>
      <c r="B68" s="80">
        <f>$B69/'6.2. Паспорт фин осв ввод'!$E$30</f>
        <v>1.7928233438603109</v>
      </c>
      <c r="D68" s="148"/>
    </row>
    <row r="69" spans="1:4" x14ac:dyDescent="0.25">
      <c r="A69" s="142" t="s">
        <v>171</v>
      </c>
      <c r="B69" s="79">
        <f>'6.2. Паспорт фин осв ввод'!D30</f>
        <v>87.019950129999998</v>
      </c>
      <c r="C69" s="5">
        <f>(B46+B36+B56+B51)/1.2+B58</f>
        <v>84.130741744999995</v>
      </c>
      <c r="D69" s="54">
        <f>B69-C69</f>
        <v>2.8892083850000034</v>
      </c>
    </row>
    <row r="70" spans="1:4" ht="15.75" customHeight="1" x14ac:dyDescent="0.25">
      <c r="A70" s="142" t="s">
        <v>172</v>
      </c>
      <c r="B70" s="81"/>
      <c r="D70" s="148"/>
    </row>
    <row r="71" spans="1:4" x14ac:dyDescent="0.25">
      <c r="A71" s="81" t="s">
        <v>173</v>
      </c>
      <c r="B71" s="142" t="s">
        <v>264</v>
      </c>
    </row>
    <row r="72" spans="1:4" x14ac:dyDescent="0.25">
      <c r="A72" s="81" t="s">
        <v>174</v>
      </c>
      <c r="B72" s="143" t="s">
        <v>458</v>
      </c>
    </row>
    <row r="73" spans="1:4" x14ac:dyDescent="0.25">
      <c r="A73" s="81" t="s">
        <v>175</v>
      </c>
      <c r="B73" s="143" t="s">
        <v>294</v>
      </c>
    </row>
    <row r="74" spans="1:4" x14ac:dyDescent="0.25">
      <c r="A74" s="81" t="s">
        <v>176</v>
      </c>
      <c r="B74" s="143" t="s">
        <v>500</v>
      </c>
    </row>
    <row r="75" spans="1:4" x14ac:dyDescent="0.25">
      <c r="A75" s="81" t="s">
        <v>177</v>
      </c>
      <c r="B75" s="143" t="s">
        <v>485</v>
      </c>
    </row>
    <row r="76" spans="1:4" ht="30" x14ac:dyDescent="0.25">
      <c r="A76" s="81" t="s">
        <v>178</v>
      </c>
      <c r="B76" s="144" t="s">
        <v>294</v>
      </c>
    </row>
    <row r="77" spans="1:4" ht="28.5" x14ac:dyDescent="0.25">
      <c r="A77" s="142" t="s">
        <v>179</v>
      </c>
      <c r="B77" s="144" t="s">
        <v>294</v>
      </c>
    </row>
    <row r="78" spans="1:4" x14ac:dyDescent="0.25">
      <c r="A78" s="81" t="s">
        <v>156</v>
      </c>
      <c r="B78" s="144" t="s">
        <v>294</v>
      </c>
    </row>
    <row r="79" spans="1:4" x14ac:dyDescent="0.25">
      <c r="A79" s="81" t="s">
        <v>180</v>
      </c>
      <c r="B79" s="144" t="s">
        <v>294</v>
      </c>
    </row>
    <row r="80" spans="1:4" x14ac:dyDescent="0.25">
      <c r="A80" s="81" t="s">
        <v>181</v>
      </c>
      <c r="B80" s="144" t="s">
        <v>294</v>
      </c>
    </row>
    <row r="81" spans="1:2" x14ac:dyDescent="0.25">
      <c r="A81" s="145" t="s">
        <v>182</v>
      </c>
      <c r="B81" s="144" t="s">
        <v>294</v>
      </c>
    </row>
    <row r="82" spans="1:2" x14ac:dyDescent="0.25">
      <c r="A82" s="142" t="s">
        <v>183</v>
      </c>
      <c r="B82" s="144" t="s">
        <v>294</v>
      </c>
    </row>
    <row r="83" spans="1:2" x14ac:dyDescent="0.25">
      <c r="A83" s="81" t="s">
        <v>184</v>
      </c>
      <c r="B83" s="144" t="s">
        <v>294</v>
      </c>
    </row>
    <row r="84" spans="1:2" x14ac:dyDescent="0.25">
      <c r="A84" s="81" t="s">
        <v>185</v>
      </c>
      <c r="B84" s="144" t="s">
        <v>294</v>
      </c>
    </row>
    <row r="85" spans="1:2" x14ac:dyDescent="0.25">
      <c r="A85" s="81" t="s">
        <v>186</v>
      </c>
      <c r="B85" s="144" t="s">
        <v>294</v>
      </c>
    </row>
    <row r="86" spans="1:2" ht="28.5" x14ac:dyDescent="0.25">
      <c r="A86" s="145" t="s">
        <v>187</v>
      </c>
      <c r="B86" s="81">
        <f>$B$26</f>
        <v>0</v>
      </c>
    </row>
    <row r="87" spans="1:2" ht="28.5" x14ac:dyDescent="0.25">
      <c r="A87" s="142" t="s">
        <v>188</v>
      </c>
      <c r="B87" s="144" t="s">
        <v>294</v>
      </c>
    </row>
    <row r="88" spans="1:2" x14ac:dyDescent="0.25">
      <c r="A88" s="81" t="s">
        <v>189</v>
      </c>
      <c r="B88" s="144" t="s">
        <v>294</v>
      </c>
    </row>
    <row r="89" spans="1:2" x14ac:dyDescent="0.25">
      <c r="A89" s="81" t="s">
        <v>190</v>
      </c>
      <c r="B89" s="144" t="s">
        <v>294</v>
      </c>
    </row>
    <row r="90" spans="1:2" x14ac:dyDescent="0.25">
      <c r="A90" s="81" t="s">
        <v>191</v>
      </c>
      <c r="B90" s="144" t="s">
        <v>294</v>
      </c>
    </row>
    <row r="91" spans="1:2" x14ac:dyDescent="0.25">
      <c r="A91" s="81" t="s">
        <v>192</v>
      </c>
      <c r="B91" s="144" t="s">
        <v>294</v>
      </c>
    </row>
    <row r="92" spans="1:2" x14ac:dyDescent="0.25">
      <c r="A92" s="146" t="s">
        <v>193</v>
      </c>
      <c r="B92" s="144" t="s">
        <v>294</v>
      </c>
    </row>
    <row r="95" spans="1:2" x14ac:dyDescent="0.25">
      <c r="A95" s="6"/>
      <c r="B95" s="7"/>
    </row>
    <row r="96" spans="1:2" x14ac:dyDescent="0.25">
      <c r="B96" s="8"/>
    </row>
    <row r="97" spans="2:2" x14ac:dyDescent="0.25">
      <c r="B97" s="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1"/>
  <sheetViews>
    <sheetView view="pageBreakPreview" zoomScale="55" zoomScaleSheetLayoutView="55" workbookViewId="0">
      <selection activeCell="E39" sqref="E39"/>
    </sheetView>
  </sheetViews>
  <sheetFormatPr defaultRowHeight="15" x14ac:dyDescent="0.25"/>
  <cols>
    <col min="1" max="1" width="7.42578125" style="107" customWidth="1"/>
    <col min="2" max="2" width="35.85546875" style="107" customWidth="1"/>
    <col min="3" max="3" width="31.140625" style="107" customWidth="1"/>
    <col min="4" max="4" width="25" style="107" customWidth="1"/>
    <col min="5" max="5" width="50" style="107" customWidth="1"/>
    <col min="6" max="6" width="57" style="107" customWidth="1"/>
    <col min="7" max="7" width="57.5703125" style="107" customWidth="1"/>
    <col min="8" max="10" width="20.5703125" style="107" customWidth="1"/>
    <col min="11" max="11" width="16" style="107" customWidth="1"/>
    <col min="12" max="12" width="20.5703125" style="107" customWidth="1"/>
    <col min="13" max="13" width="21.28515625" style="107" customWidth="1"/>
    <col min="14" max="14" width="23.85546875" style="107" customWidth="1"/>
    <col min="15" max="15" width="17.85546875" style="107" customWidth="1"/>
    <col min="16" max="16" width="23.85546875" style="107" customWidth="1"/>
    <col min="17" max="17" width="58" style="107" customWidth="1"/>
    <col min="18" max="18" width="27" style="107" customWidth="1"/>
    <col min="19" max="19" width="43" style="107" customWidth="1"/>
    <col min="20" max="16384" width="9.140625" style="107"/>
  </cols>
  <sheetData>
    <row r="1" spans="1:22" s="67" customFormat="1" ht="18.75" customHeight="1" x14ac:dyDescent="0.2">
      <c r="A1" s="19"/>
      <c r="S1" s="16" t="s">
        <v>22</v>
      </c>
    </row>
    <row r="2" spans="1:22" s="67" customFormat="1" ht="18.75" customHeight="1" x14ac:dyDescent="0.3">
      <c r="A2" s="19"/>
      <c r="S2" s="14" t="s">
        <v>6</v>
      </c>
    </row>
    <row r="3" spans="1:22" s="67" customFormat="1" ht="24" customHeight="1" x14ac:dyDescent="0.3">
      <c r="S3" s="14" t="s">
        <v>21</v>
      </c>
    </row>
    <row r="4" spans="1:22" s="67" customFormat="1" ht="15.75" x14ac:dyDescent="0.25">
      <c r="D4" s="12"/>
      <c r="E4" s="12"/>
      <c r="F4" s="12"/>
      <c r="G4" s="12"/>
      <c r="H4" s="12"/>
      <c r="I4" s="12"/>
      <c r="J4" s="12"/>
    </row>
    <row r="5" spans="1:22" s="67" customFormat="1" ht="18.75" x14ac:dyDescent="0.3">
      <c r="H5" s="14"/>
    </row>
    <row r="6" spans="1:22" s="67" customFormat="1" ht="18.75" x14ac:dyDescent="0.2">
      <c r="D6" s="17"/>
      <c r="E6" s="17"/>
      <c r="F6" s="17"/>
      <c r="G6" s="17"/>
      <c r="H6" s="17"/>
      <c r="I6" s="17"/>
      <c r="J6" s="17"/>
      <c r="K6" s="17"/>
      <c r="L6" s="17"/>
      <c r="M6" s="17"/>
      <c r="N6" s="17"/>
      <c r="O6" s="17"/>
      <c r="P6" s="17"/>
      <c r="Q6" s="17"/>
      <c r="R6" s="17"/>
      <c r="S6" s="17"/>
      <c r="T6" s="17"/>
      <c r="U6" s="17"/>
      <c r="V6" s="17"/>
    </row>
    <row r="7" spans="1:22" s="67" customFormat="1" ht="18.75" x14ac:dyDescent="0.2">
      <c r="D7" s="70"/>
      <c r="E7" s="70"/>
      <c r="F7" s="70"/>
      <c r="G7" s="70"/>
      <c r="H7" s="70"/>
      <c r="I7" s="17"/>
      <c r="J7" s="17"/>
      <c r="K7" s="17"/>
      <c r="L7" s="17"/>
      <c r="M7" s="17"/>
      <c r="N7" s="17"/>
      <c r="O7" s="17"/>
      <c r="P7" s="17"/>
      <c r="Q7" s="17"/>
      <c r="R7" s="17"/>
      <c r="S7" s="17"/>
      <c r="T7" s="17"/>
      <c r="U7" s="17"/>
      <c r="V7" s="17"/>
    </row>
    <row r="8" spans="1:22" s="67" customFormat="1" ht="18.75" x14ac:dyDescent="0.2">
      <c r="D8" s="18"/>
      <c r="E8" s="18"/>
      <c r="F8" s="18"/>
      <c r="G8" s="18"/>
      <c r="H8" s="18"/>
      <c r="I8" s="17"/>
      <c r="J8" s="17"/>
      <c r="K8" s="17"/>
      <c r="L8" s="17"/>
      <c r="M8" s="17"/>
      <c r="N8" s="17"/>
      <c r="O8" s="17"/>
      <c r="P8" s="17"/>
      <c r="Q8" s="17"/>
      <c r="R8" s="17"/>
      <c r="S8" s="17"/>
      <c r="T8" s="17"/>
      <c r="U8" s="17"/>
      <c r="V8" s="17"/>
    </row>
    <row r="9" spans="1:22" s="67" customFormat="1" ht="18.75" x14ac:dyDescent="0.2">
      <c r="D9" s="15"/>
      <c r="E9" s="15"/>
      <c r="F9" s="212" t="str">
        <f>'1. паспорт местоположение'!$A$5</f>
        <v>Год раскрытия информации: 2023 год</v>
      </c>
      <c r="G9" s="212"/>
      <c r="H9" s="212"/>
      <c r="I9" s="17"/>
      <c r="J9" s="17"/>
      <c r="K9" s="17"/>
      <c r="L9" s="17"/>
      <c r="M9" s="17"/>
      <c r="N9" s="17"/>
      <c r="O9" s="17"/>
      <c r="P9" s="17"/>
      <c r="Q9" s="17"/>
      <c r="R9" s="17"/>
      <c r="S9" s="17"/>
      <c r="T9" s="17"/>
      <c r="U9" s="17"/>
      <c r="V9" s="17"/>
    </row>
    <row r="10" spans="1:22" s="67" customFormat="1" ht="18.75" x14ac:dyDescent="0.2">
      <c r="D10" s="70"/>
      <c r="E10" s="70"/>
      <c r="F10" s="13"/>
      <c r="I10" s="17"/>
      <c r="J10" s="17"/>
      <c r="K10" s="17"/>
      <c r="L10" s="17"/>
      <c r="M10" s="17"/>
      <c r="N10" s="17"/>
      <c r="O10" s="17"/>
      <c r="P10" s="17"/>
      <c r="Q10" s="17"/>
      <c r="R10" s="17"/>
      <c r="S10" s="17"/>
      <c r="T10" s="17"/>
      <c r="U10" s="17"/>
      <c r="V10" s="17"/>
    </row>
    <row r="11" spans="1:22" s="67" customFormat="1" ht="18.75" x14ac:dyDescent="0.2">
      <c r="D11" s="18"/>
      <c r="E11" s="18"/>
      <c r="F11" s="216" t="s">
        <v>5</v>
      </c>
      <c r="G11" s="216"/>
      <c r="H11" s="216"/>
      <c r="I11" s="17"/>
      <c r="J11" s="17"/>
      <c r="K11" s="17"/>
      <c r="L11" s="17"/>
      <c r="M11" s="17"/>
      <c r="N11" s="17"/>
      <c r="O11" s="17"/>
      <c r="P11" s="17"/>
      <c r="Q11" s="17"/>
      <c r="R11" s="17"/>
      <c r="S11" s="17"/>
      <c r="T11" s="17"/>
      <c r="U11" s="17"/>
      <c r="V11" s="17"/>
    </row>
    <row r="12" spans="1:22" s="67" customFormat="1" ht="18.75" x14ac:dyDescent="0.2">
      <c r="D12" s="15"/>
      <c r="E12" s="15"/>
      <c r="F12" s="70"/>
      <c r="G12" s="70"/>
      <c r="H12" s="70"/>
      <c r="I12" s="17"/>
      <c r="J12" s="17"/>
      <c r="K12" s="17"/>
      <c r="L12" s="17"/>
      <c r="M12" s="17"/>
      <c r="N12" s="17"/>
      <c r="O12" s="17"/>
      <c r="P12" s="17"/>
      <c r="Q12" s="17"/>
      <c r="R12" s="17"/>
      <c r="S12" s="17"/>
      <c r="T12" s="17"/>
      <c r="U12" s="17"/>
      <c r="V12" s="17"/>
    </row>
    <row r="13" spans="1:22" s="67" customFormat="1" ht="15.75" customHeight="1" x14ac:dyDescent="0.2">
      <c r="D13" s="1"/>
      <c r="E13" s="1"/>
      <c r="F13" s="210" t="s">
        <v>264</v>
      </c>
      <c r="G13" s="210"/>
      <c r="H13" s="210"/>
      <c r="I13" s="1"/>
      <c r="J13" s="1"/>
      <c r="K13" s="1"/>
      <c r="L13" s="1"/>
      <c r="M13" s="1"/>
      <c r="N13" s="1"/>
      <c r="O13" s="1"/>
      <c r="P13" s="1"/>
      <c r="Q13" s="1"/>
      <c r="R13" s="1"/>
      <c r="S13" s="1"/>
      <c r="T13" s="1"/>
      <c r="U13" s="1"/>
      <c r="V13" s="1"/>
    </row>
    <row r="14" spans="1:22" s="25" customFormat="1" ht="15.75" x14ac:dyDescent="0.2">
      <c r="D14" s="18"/>
      <c r="E14" s="18"/>
      <c r="F14" s="209" t="s">
        <v>4</v>
      </c>
      <c r="G14" s="209"/>
      <c r="H14" s="209"/>
      <c r="I14" s="18"/>
      <c r="J14" s="18"/>
      <c r="K14" s="18"/>
      <c r="L14" s="18"/>
      <c r="M14" s="18"/>
      <c r="N14" s="18"/>
      <c r="O14" s="18"/>
      <c r="P14" s="18"/>
      <c r="Q14" s="18"/>
      <c r="R14" s="18"/>
      <c r="S14" s="18"/>
      <c r="T14" s="18"/>
      <c r="U14" s="18"/>
      <c r="V14" s="18"/>
    </row>
    <row r="15" spans="1:22" s="25" customFormat="1" ht="15" customHeight="1" x14ac:dyDescent="0.2">
      <c r="D15" s="15"/>
      <c r="E15" s="15"/>
      <c r="F15" s="70"/>
      <c r="G15" s="70"/>
      <c r="H15" s="70"/>
      <c r="I15" s="15"/>
      <c r="J15" s="15"/>
      <c r="K15" s="15"/>
      <c r="L15" s="15"/>
      <c r="M15" s="15"/>
      <c r="N15" s="15"/>
      <c r="O15" s="15"/>
      <c r="P15" s="15"/>
      <c r="Q15" s="15"/>
      <c r="R15" s="15"/>
      <c r="S15" s="15"/>
      <c r="T15" s="15"/>
      <c r="U15" s="15"/>
      <c r="V15" s="15"/>
    </row>
    <row r="16" spans="1:22" s="67" customFormat="1" ht="18.75" customHeight="1" x14ac:dyDescent="0.2">
      <c r="A16" s="212"/>
      <c r="B16" s="212"/>
      <c r="C16" s="212"/>
      <c r="D16" s="212"/>
      <c r="E16" s="212"/>
      <c r="F16" s="210" t="str">
        <f>'1. паспорт местоположение'!$A$12</f>
        <v>L_Che371</v>
      </c>
      <c r="G16" s="210"/>
      <c r="H16" s="210"/>
      <c r="I16" s="212"/>
      <c r="J16" s="212"/>
      <c r="K16" s="212"/>
      <c r="L16" s="212"/>
      <c r="M16" s="212"/>
      <c r="N16" s="212"/>
      <c r="O16" s="212"/>
      <c r="P16" s="212"/>
      <c r="Q16" s="212"/>
      <c r="R16" s="212"/>
      <c r="S16" s="212"/>
    </row>
    <row r="17" spans="1:28" s="67" customFormat="1" ht="15.75" customHeight="1" x14ac:dyDescent="0.2">
      <c r="A17" s="212"/>
      <c r="B17" s="212"/>
      <c r="C17" s="212"/>
      <c r="D17" s="212"/>
      <c r="E17" s="212"/>
      <c r="F17" s="209" t="s">
        <v>3</v>
      </c>
      <c r="G17" s="209"/>
      <c r="H17" s="209"/>
      <c r="I17" s="212"/>
      <c r="J17" s="212"/>
      <c r="K17" s="212"/>
      <c r="L17" s="212"/>
      <c r="M17" s="212"/>
      <c r="N17" s="212"/>
      <c r="O17" s="212"/>
      <c r="P17" s="212"/>
      <c r="Q17" s="212"/>
      <c r="R17" s="212"/>
      <c r="S17" s="212"/>
    </row>
    <row r="18" spans="1:28" s="67" customFormat="1" ht="18.75" x14ac:dyDescent="0.2">
      <c r="A18" s="212"/>
      <c r="B18" s="212"/>
      <c r="C18" s="212"/>
      <c r="D18" s="212"/>
      <c r="E18" s="212"/>
      <c r="F18" s="1"/>
      <c r="G18" s="1"/>
      <c r="H18" s="1"/>
      <c r="I18" s="212"/>
      <c r="J18" s="212"/>
      <c r="K18" s="212"/>
      <c r="L18" s="212"/>
      <c r="M18" s="212"/>
      <c r="N18" s="212"/>
      <c r="O18" s="212"/>
      <c r="P18" s="212"/>
      <c r="Q18" s="212"/>
      <c r="R18" s="212"/>
      <c r="S18" s="212"/>
      <c r="T18" s="17"/>
      <c r="U18" s="17"/>
      <c r="V18" s="17"/>
      <c r="W18" s="17"/>
      <c r="X18" s="17"/>
      <c r="Y18" s="17"/>
      <c r="Z18" s="17"/>
      <c r="AA18" s="17"/>
      <c r="AB18" s="17"/>
    </row>
    <row r="19" spans="1:28" s="67" customFormat="1" ht="105.75" customHeight="1" x14ac:dyDescent="0.2">
      <c r="A19" s="212"/>
      <c r="B19" s="212"/>
      <c r="C19" s="212"/>
      <c r="D19" s="212"/>
      <c r="E19" s="212"/>
      <c r="F19" s="211" t="str">
        <f>'1. паспорт местоположение'!$A$15</f>
        <v>Строительство и реконструкция сети 10-0,4 кВ (ВЛ 0,4 кВ протяженностью 105,729 км, ВЛ-10 кВ протяженностью 3,556 км, ТП 6(10)/0,4 кВ общей мощностью 6,64 МВА) в рамках "Плана (программы) снижения потерь электрической энергии в электрических сетях Гудермесских РЭС АО "Чеченэнерго"</v>
      </c>
      <c r="G19" s="211"/>
      <c r="H19" s="211"/>
      <c r="I19" s="212"/>
      <c r="J19" s="212"/>
      <c r="K19" s="212"/>
      <c r="L19" s="212"/>
      <c r="M19" s="212"/>
      <c r="N19" s="212"/>
      <c r="O19" s="212"/>
      <c r="P19" s="212"/>
      <c r="Q19" s="212"/>
      <c r="R19" s="212"/>
      <c r="S19" s="212"/>
      <c r="T19" s="17"/>
      <c r="U19" s="17"/>
      <c r="V19" s="17"/>
      <c r="W19" s="17"/>
      <c r="X19" s="17"/>
      <c r="Y19" s="17"/>
      <c r="Z19" s="17"/>
      <c r="AA19" s="17"/>
      <c r="AB19" s="17"/>
    </row>
    <row r="20" spans="1:28" s="67" customFormat="1" ht="18.75" x14ac:dyDescent="0.2">
      <c r="A20" s="212"/>
      <c r="B20" s="212"/>
      <c r="C20" s="212"/>
      <c r="D20" s="212"/>
      <c r="E20" s="212"/>
      <c r="F20" s="209" t="s">
        <v>2</v>
      </c>
      <c r="G20" s="209"/>
      <c r="H20" s="209"/>
      <c r="I20" s="212"/>
      <c r="J20" s="212"/>
      <c r="K20" s="212"/>
      <c r="L20" s="212"/>
      <c r="M20" s="212"/>
      <c r="N20" s="212"/>
      <c r="O20" s="212"/>
      <c r="P20" s="212"/>
      <c r="Q20" s="212"/>
      <c r="R20" s="212"/>
      <c r="S20" s="212"/>
      <c r="T20" s="17"/>
      <c r="U20" s="17"/>
      <c r="V20" s="17"/>
      <c r="W20" s="17"/>
      <c r="X20" s="17"/>
      <c r="Y20" s="17"/>
      <c r="Z20" s="17"/>
      <c r="AA20" s="17"/>
      <c r="AB20" s="17"/>
    </row>
    <row r="21" spans="1:28" s="67" customFormat="1" ht="18.75" x14ac:dyDescent="0.2">
      <c r="A21" s="212"/>
      <c r="B21" s="212"/>
      <c r="C21" s="212"/>
      <c r="D21" s="212"/>
      <c r="E21" s="212"/>
      <c r="F21" s="209"/>
      <c r="G21" s="209"/>
      <c r="H21" s="209"/>
      <c r="I21" s="212"/>
      <c r="J21" s="212"/>
      <c r="K21" s="212"/>
      <c r="L21" s="212"/>
      <c r="M21" s="212"/>
      <c r="N21" s="212"/>
      <c r="O21" s="212"/>
      <c r="P21" s="212"/>
      <c r="Q21" s="212"/>
      <c r="R21" s="212"/>
      <c r="S21" s="212"/>
      <c r="T21" s="17"/>
      <c r="U21" s="17"/>
      <c r="V21" s="17"/>
      <c r="W21" s="17"/>
      <c r="X21" s="17"/>
      <c r="Y21" s="17"/>
      <c r="Z21" s="17"/>
      <c r="AA21" s="17"/>
      <c r="AB21" s="17"/>
    </row>
    <row r="22" spans="1:28" s="25" customFormat="1" ht="15" customHeight="1" x14ac:dyDescent="0.2">
      <c r="A22" s="212"/>
      <c r="B22" s="212"/>
      <c r="C22" s="212"/>
      <c r="D22" s="212"/>
      <c r="E22" s="212"/>
      <c r="F22" s="209"/>
      <c r="G22" s="209"/>
      <c r="H22" s="209"/>
      <c r="I22" s="212"/>
      <c r="J22" s="212"/>
      <c r="K22" s="212"/>
      <c r="L22" s="212"/>
      <c r="M22" s="212"/>
      <c r="N22" s="212"/>
      <c r="O22" s="212"/>
      <c r="P22" s="212"/>
      <c r="Q22" s="212"/>
      <c r="R22" s="212"/>
      <c r="S22" s="212"/>
      <c r="T22" s="15"/>
      <c r="U22" s="15"/>
      <c r="V22" s="15"/>
      <c r="W22" s="15"/>
      <c r="X22" s="15"/>
      <c r="Y22" s="15"/>
      <c r="Z22" s="15"/>
      <c r="AA22" s="15"/>
      <c r="AB22" s="15"/>
    </row>
    <row r="23" spans="1:28" s="25" customFormat="1" ht="15" customHeight="1" x14ac:dyDescent="0.2">
      <c r="A23" s="212"/>
      <c r="B23" s="212"/>
      <c r="C23" s="212"/>
      <c r="D23" s="212"/>
      <c r="E23" s="212"/>
      <c r="F23" s="219"/>
      <c r="G23" s="219"/>
      <c r="H23" s="219"/>
      <c r="I23" s="212"/>
      <c r="J23" s="212"/>
      <c r="K23" s="212"/>
      <c r="L23" s="212"/>
      <c r="M23" s="212"/>
      <c r="N23" s="212"/>
      <c r="O23" s="212"/>
      <c r="P23" s="212"/>
      <c r="Q23" s="212"/>
      <c r="R23" s="212"/>
      <c r="S23" s="212"/>
      <c r="T23" s="1"/>
      <c r="U23" s="1"/>
      <c r="V23" s="1"/>
      <c r="W23" s="1"/>
      <c r="X23" s="1"/>
      <c r="Y23" s="1"/>
    </row>
    <row r="24" spans="1:28" s="25" customFormat="1" ht="45.75" customHeight="1" x14ac:dyDescent="0.2">
      <c r="A24" s="220" t="s">
        <v>275</v>
      </c>
      <c r="B24" s="220"/>
      <c r="C24" s="220"/>
      <c r="D24" s="220"/>
      <c r="E24" s="220"/>
      <c r="F24" s="220"/>
      <c r="G24" s="220"/>
      <c r="H24" s="220"/>
      <c r="I24" s="220"/>
      <c r="J24" s="220"/>
      <c r="K24" s="220"/>
      <c r="L24" s="220"/>
      <c r="M24" s="220"/>
      <c r="N24" s="220"/>
      <c r="O24" s="220"/>
      <c r="P24" s="220"/>
      <c r="Q24" s="220"/>
      <c r="R24" s="220"/>
      <c r="S24" s="220"/>
      <c r="T24" s="100"/>
      <c r="U24" s="100"/>
      <c r="V24" s="100"/>
      <c r="W24" s="100"/>
      <c r="X24" s="100"/>
      <c r="Y24" s="100"/>
      <c r="Z24" s="100"/>
      <c r="AA24" s="100"/>
      <c r="AB24" s="100"/>
    </row>
    <row r="25" spans="1:28" s="25" customFormat="1" ht="15" customHeight="1" x14ac:dyDescent="0.2">
      <c r="A25" s="221"/>
      <c r="B25" s="221"/>
      <c r="C25" s="221"/>
      <c r="D25" s="221"/>
      <c r="E25" s="221"/>
      <c r="F25" s="221"/>
      <c r="G25" s="221"/>
      <c r="H25" s="221"/>
      <c r="I25" s="221"/>
      <c r="J25" s="221"/>
      <c r="K25" s="221"/>
      <c r="L25" s="221"/>
      <c r="M25" s="221"/>
      <c r="N25" s="221"/>
      <c r="O25" s="221"/>
      <c r="P25" s="221"/>
      <c r="Q25" s="221"/>
      <c r="R25" s="221"/>
      <c r="S25" s="221"/>
      <c r="T25" s="1"/>
      <c r="U25" s="1"/>
      <c r="V25" s="1"/>
      <c r="W25" s="1"/>
      <c r="X25" s="1"/>
      <c r="Y25" s="1"/>
    </row>
    <row r="26" spans="1:28" s="25" customFormat="1" ht="54" customHeight="1" x14ac:dyDescent="0.2">
      <c r="A26" s="217" t="s">
        <v>1</v>
      </c>
      <c r="B26" s="217" t="s">
        <v>276</v>
      </c>
      <c r="C26" s="222" t="s">
        <v>277</v>
      </c>
      <c r="D26" s="217" t="s">
        <v>278</v>
      </c>
      <c r="E26" s="217" t="s">
        <v>279</v>
      </c>
      <c r="F26" s="217" t="s">
        <v>280</v>
      </c>
      <c r="G26" s="217" t="s">
        <v>281</v>
      </c>
      <c r="H26" s="217" t="s">
        <v>282</v>
      </c>
      <c r="I26" s="217" t="s">
        <v>283</v>
      </c>
      <c r="J26" s="217" t="s">
        <v>284</v>
      </c>
      <c r="K26" s="217" t="s">
        <v>29</v>
      </c>
      <c r="L26" s="217" t="s">
        <v>285</v>
      </c>
      <c r="M26" s="217" t="s">
        <v>286</v>
      </c>
      <c r="N26" s="217" t="s">
        <v>287</v>
      </c>
      <c r="O26" s="217" t="s">
        <v>288</v>
      </c>
      <c r="P26" s="217" t="s">
        <v>289</v>
      </c>
      <c r="Q26" s="217" t="s">
        <v>290</v>
      </c>
      <c r="R26" s="217"/>
      <c r="S26" s="218" t="s">
        <v>291</v>
      </c>
      <c r="T26" s="1"/>
      <c r="U26" s="1"/>
      <c r="V26" s="1"/>
      <c r="W26" s="1"/>
      <c r="X26" s="1"/>
      <c r="Y26" s="1"/>
    </row>
    <row r="27" spans="1:28" s="25" customFormat="1" ht="180.75" customHeight="1" x14ac:dyDescent="0.2">
      <c r="A27" s="217"/>
      <c r="B27" s="217"/>
      <c r="C27" s="223"/>
      <c r="D27" s="217"/>
      <c r="E27" s="217"/>
      <c r="F27" s="217"/>
      <c r="G27" s="217"/>
      <c r="H27" s="217"/>
      <c r="I27" s="217"/>
      <c r="J27" s="217"/>
      <c r="K27" s="217"/>
      <c r="L27" s="217"/>
      <c r="M27" s="217"/>
      <c r="N27" s="217"/>
      <c r="O27" s="217"/>
      <c r="P27" s="217"/>
      <c r="Q27" s="101" t="s">
        <v>292</v>
      </c>
      <c r="R27" s="23" t="s">
        <v>293</v>
      </c>
      <c r="S27" s="218"/>
      <c r="T27" s="1"/>
      <c r="U27" s="1"/>
      <c r="V27" s="1"/>
      <c r="W27" s="1"/>
      <c r="X27" s="1"/>
      <c r="Y27" s="1"/>
    </row>
    <row r="28" spans="1:28" s="25" customFormat="1" ht="18.75" x14ac:dyDescent="0.2">
      <c r="A28" s="101">
        <v>1</v>
      </c>
      <c r="B28" s="126">
        <v>2</v>
      </c>
      <c r="C28" s="101">
        <v>3</v>
      </c>
      <c r="D28" s="126">
        <v>4</v>
      </c>
      <c r="E28" s="101">
        <v>5</v>
      </c>
      <c r="F28" s="126">
        <v>6</v>
      </c>
      <c r="G28" s="101">
        <v>7</v>
      </c>
      <c r="H28" s="126">
        <v>8</v>
      </c>
      <c r="I28" s="101">
        <v>9</v>
      </c>
      <c r="J28" s="126">
        <v>10</v>
      </c>
      <c r="K28" s="101">
        <v>11</v>
      </c>
      <c r="L28" s="126">
        <v>12</v>
      </c>
      <c r="M28" s="101">
        <v>13</v>
      </c>
      <c r="N28" s="126">
        <v>14</v>
      </c>
      <c r="O28" s="101">
        <v>15</v>
      </c>
      <c r="P28" s="126">
        <v>16</v>
      </c>
      <c r="Q28" s="101">
        <v>17</v>
      </c>
      <c r="R28" s="126">
        <v>18</v>
      </c>
      <c r="S28" s="101">
        <v>19</v>
      </c>
      <c r="T28" s="1"/>
      <c r="U28" s="1"/>
      <c r="V28" s="1"/>
      <c r="W28" s="1"/>
      <c r="X28" s="1"/>
      <c r="Y28" s="1"/>
    </row>
    <row r="29" spans="1:28" s="25" customFormat="1" ht="32.25" customHeight="1" x14ac:dyDescent="0.2">
      <c r="A29" s="127">
        <v>1</v>
      </c>
      <c r="B29" s="128" t="s">
        <v>294</v>
      </c>
      <c r="C29" s="128" t="s">
        <v>294</v>
      </c>
      <c r="D29" s="128" t="str">
        <f>IF(B29="нд","нд",IF('3.3 паспорт описание'!C37="Объект введен на основные фонды",'3.3 паспорт описание'!C37,"в работе"))</f>
        <v>нд</v>
      </c>
      <c r="E29" s="58" t="s">
        <v>294</v>
      </c>
      <c r="F29" s="128" t="s">
        <v>294</v>
      </c>
      <c r="G29" s="128" t="s">
        <v>294</v>
      </c>
      <c r="H29" s="128" t="s">
        <v>294</v>
      </c>
      <c r="I29" s="129" t="s">
        <v>294</v>
      </c>
      <c r="J29" s="128" t="s">
        <v>294</v>
      </c>
      <c r="K29" s="58" t="s">
        <v>294</v>
      </c>
      <c r="L29" s="58" t="s">
        <v>294</v>
      </c>
      <c r="M29" s="128" t="s">
        <v>294</v>
      </c>
      <c r="N29" s="58" t="s">
        <v>294</v>
      </c>
      <c r="O29" s="58" t="s">
        <v>294</v>
      </c>
      <c r="P29" s="58" t="s">
        <v>294</v>
      </c>
      <c r="Q29" s="58" t="s">
        <v>294</v>
      </c>
      <c r="R29" s="58" t="s">
        <v>294</v>
      </c>
      <c r="S29" s="128" t="s">
        <v>294</v>
      </c>
      <c r="T29" s="1"/>
      <c r="U29" s="1"/>
      <c r="V29" s="1"/>
      <c r="W29" s="1"/>
      <c r="X29" s="1"/>
      <c r="Y29" s="1"/>
    </row>
    <row r="30" spans="1:28" ht="18.75" x14ac:dyDescent="0.25">
      <c r="A30" s="59" t="s">
        <v>361</v>
      </c>
      <c r="B30" s="59" t="s">
        <v>361</v>
      </c>
      <c r="C30" s="59"/>
      <c r="D30" s="59"/>
      <c r="E30" s="59" t="s">
        <v>361</v>
      </c>
      <c r="F30" s="59" t="s">
        <v>361</v>
      </c>
      <c r="G30" s="59" t="s">
        <v>361</v>
      </c>
      <c r="H30" s="59" t="s">
        <v>361</v>
      </c>
      <c r="I30" s="59"/>
      <c r="J30" s="59"/>
      <c r="K30" s="59"/>
      <c r="L30" s="59"/>
      <c r="M30" s="59" t="s">
        <v>361</v>
      </c>
      <c r="N30" s="59" t="s">
        <v>361</v>
      </c>
      <c r="O30" s="59" t="s">
        <v>361</v>
      </c>
      <c r="P30" s="59" t="s">
        <v>361</v>
      </c>
      <c r="Q30" s="59" t="s">
        <v>361</v>
      </c>
      <c r="R30" s="130"/>
      <c r="S30" s="130"/>
    </row>
    <row r="31" spans="1:28" ht="15.75" x14ac:dyDescent="0.25">
      <c r="A31" s="131"/>
      <c r="B31" s="128" t="s">
        <v>451</v>
      </c>
      <c r="C31" s="128"/>
      <c r="D31" s="128"/>
      <c r="E31" s="131" t="s">
        <v>452</v>
      </c>
      <c r="F31" s="131" t="s">
        <v>452</v>
      </c>
      <c r="G31" s="131" t="s">
        <v>452</v>
      </c>
      <c r="H31" s="131"/>
      <c r="I31" s="131"/>
      <c r="J31" s="131"/>
      <c r="K31" s="131"/>
      <c r="L31" s="131"/>
      <c r="M31" s="131"/>
      <c r="N31" s="131"/>
      <c r="O31" s="131"/>
      <c r="P31" s="131"/>
      <c r="Q31" s="132"/>
      <c r="R31" s="133"/>
      <c r="S31" s="133"/>
    </row>
  </sheetData>
  <mergeCells count="47">
    <mergeCell ref="I16:S16"/>
    <mergeCell ref="A17:E17"/>
    <mergeCell ref="I19:S19"/>
    <mergeCell ref="A20:E20"/>
    <mergeCell ref="F20:H20"/>
    <mergeCell ref="I20:S20"/>
    <mergeCell ref="F17:H17"/>
    <mergeCell ref="A18:E18"/>
    <mergeCell ref="I17:S17"/>
    <mergeCell ref="I18:S18"/>
    <mergeCell ref="B26:B27"/>
    <mergeCell ref="F26:F27"/>
    <mergeCell ref="H26:H27"/>
    <mergeCell ref="F9:H9"/>
    <mergeCell ref="F11:H11"/>
    <mergeCell ref="F13:H13"/>
    <mergeCell ref="F14:H14"/>
    <mergeCell ref="A16:E16"/>
    <mergeCell ref="F16:H16"/>
    <mergeCell ref="A19:E19"/>
    <mergeCell ref="F19:H19"/>
    <mergeCell ref="C26:C27"/>
    <mergeCell ref="E26:E27"/>
    <mergeCell ref="D26:D27"/>
    <mergeCell ref="J26:J27"/>
    <mergeCell ref="A21:E21"/>
    <mergeCell ref="F21:H21"/>
    <mergeCell ref="I21:S21"/>
    <mergeCell ref="A22:E22"/>
    <mergeCell ref="F22:H22"/>
    <mergeCell ref="I22:S22"/>
    <mergeCell ref="Q26:R26"/>
    <mergeCell ref="A23:E23"/>
    <mergeCell ref="F23:H23"/>
    <mergeCell ref="I23:S23"/>
    <mergeCell ref="A24:S24"/>
    <mergeCell ref="A25:S25"/>
    <mergeCell ref="A26:A27"/>
    <mergeCell ref="G26:G27"/>
    <mergeCell ref="I26:I27"/>
    <mergeCell ref="K26:K27"/>
    <mergeCell ref="S26:S27"/>
    <mergeCell ref="L26:L27"/>
    <mergeCell ref="M26:M27"/>
    <mergeCell ref="N26:N27"/>
    <mergeCell ref="O26:O27"/>
    <mergeCell ref="P26:P27"/>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G21" sqref="G21:H22"/>
    </sheetView>
  </sheetViews>
  <sheetFormatPr defaultColWidth="10.7109375" defaultRowHeight="15.75" x14ac:dyDescent="0.25"/>
  <cols>
    <col min="1" max="1" width="9.5703125" style="24" customWidth="1"/>
    <col min="2" max="2" width="32.28515625" style="24" customWidth="1"/>
    <col min="3" max="3" width="41.28515625" style="24" customWidth="1"/>
    <col min="4" max="4" width="16.140625" style="24" customWidth="1"/>
    <col min="5" max="5" width="14" style="24" customWidth="1"/>
    <col min="6" max="6" width="12.85546875" style="24" customWidth="1"/>
    <col min="7" max="8" width="8.7109375" style="24" customWidth="1"/>
    <col min="9" max="10" width="10.42578125" style="24" customWidth="1"/>
    <col min="11" max="11" width="12.140625" style="24" customWidth="1"/>
    <col min="12" max="13" width="10.85546875" style="24" customWidth="1"/>
    <col min="14" max="15" width="10.570312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237" width="10.7109375" style="24"/>
    <col min="238" max="242" width="15.7109375" style="24" customWidth="1"/>
    <col min="243" max="246" width="12.7109375" style="24" customWidth="1"/>
    <col min="247" max="250" width="15.7109375" style="24" customWidth="1"/>
    <col min="251" max="251" width="22.85546875" style="24" customWidth="1"/>
    <col min="252" max="252" width="20.7109375" style="24" customWidth="1"/>
    <col min="253" max="253" width="16.7109375" style="24" customWidth="1"/>
    <col min="254" max="16384" width="10.7109375" style="24"/>
  </cols>
  <sheetData>
    <row r="1" spans="1:27" ht="3" customHeight="1" x14ac:dyDescent="0.25"/>
    <row r="2" spans="1:27" ht="15" customHeight="1" x14ac:dyDescent="0.25">
      <c r="T2" s="16" t="s">
        <v>22</v>
      </c>
    </row>
    <row r="3" spans="1:27" s="67" customFormat="1" ht="18.75" customHeight="1" x14ac:dyDescent="0.3">
      <c r="A3" s="19"/>
      <c r="T3" s="14" t="s">
        <v>6</v>
      </c>
    </row>
    <row r="4" spans="1:27" s="67" customFormat="1" ht="18.75" customHeight="1" x14ac:dyDescent="0.3">
      <c r="A4" s="19"/>
      <c r="T4" s="14" t="s">
        <v>21</v>
      </c>
    </row>
    <row r="5" spans="1:27" s="67" customFormat="1" ht="18.75" customHeight="1" x14ac:dyDescent="0.2">
      <c r="A5" s="233"/>
      <c r="B5" s="233"/>
      <c r="C5" s="233"/>
      <c r="D5" s="233"/>
      <c r="E5" s="233"/>
      <c r="F5" s="233"/>
      <c r="G5" s="233"/>
      <c r="H5" s="233"/>
      <c r="I5" s="233"/>
      <c r="J5" s="233"/>
      <c r="K5" s="233"/>
      <c r="L5" s="233"/>
      <c r="M5" s="233"/>
      <c r="N5" s="233"/>
      <c r="O5" s="233"/>
      <c r="P5" s="233"/>
      <c r="Q5" s="233"/>
      <c r="R5" s="233"/>
      <c r="S5" s="233"/>
      <c r="T5" s="233"/>
    </row>
    <row r="6" spans="1:27" s="67" customFormat="1" x14ac:dyDescent="0.2">
      <c r="A6" s="212" t="str">
        <f>'1. паспорт местоположение'!$A$5</f>
        <v>Год раскрытия информации: 2023 год</v>
      </c>
      <c r="B6" s="212"/>
      <c r="C6" s="212"/>
      <c r="D6" s="212"/>
      <c r="E6" s="212"/>
      <c r="F6" s="212"/>
      <c r="G6" s="212"/>
      <c r="H6" s="212"/>
      <c r="I6" s="212"/>
      <c r="J6" s="212"/>
      <c r="K6" s="212"/>
      <c r="L6" s="212"/>
      <c r="M6" s="212"/>
      <c r="N6" s="212"/>
      <c r="O6" s="212"/>
      <c r="P6" s="212"/>
      <c r="Q6" s="212"/>
      <c r="R6" s="212"/>
      <c r="S6" s="212"/>
      <c r="T6" s="212"/>
      <c r="U6" s="65"/>
      <c r="V6" s="65"/>
      <c r="W6" s="65"/>
      <c r="X6" s="65"/>
      <c r="Y6" s="65"/>
      <c r="Z6" s="65"/>
      <c r="AA6" s="65"/>
    </row>
    <row r="7" spans="1:27" s="67" customFormat="1" ht="15.75" customHeight="1" x14ac:dyDescent="0.2">
      <c r="A7" s="233">
        <v>0</v>
      </c>
      <c r="B7" s="233"/>
      <c r="C7" s="233"/>
      <c r="D7" s="233"/>
      <c r="E7" s="233"/>
      <c r="F7" s="233"/>
      <c r="G7" s="233"/>
      <c r="H7" s="233"/>
      <c r="I7" s="233"/>
      <c r="J7" s="233"/>
      <c r="K7" s="233"/>
      <c r="L7" s="233"/>
      <c r="M7" s="233"/>
      <c r="N7" s="233"/>
      <c r="O7" s="233"/>
      <c r="P7" s="233"/>
      <c r="Q7" s="233"/>
      <c r="R7" s="233"/>
      <c r="S7" s="233"/>
      <c r="T7" s="233"/>
    </row>
    <row r="8" spans="1:27" s="67" customFormat="1" ht="18.75" x14ac:dyDescent="0.2">
      <c r="A8" s="216" t="s">
        <v>5</v>
      </c>
      <c r="B8" s="216"/>
      <c r="C8" s="216"/>
      <c r="D8" s="216"/>
      <c r="E8" s="216"/>
      <c r="F8" s="216"/>
      <c r="G8" s="216"/>
      <c r="H8" s="216"/>
      <c r="I8" s="216"/>
      <c r="J8" s="216"/>
      <c r="K8" s="216"/>
      <c r="L8" s="216"/>
      <c r="M8" s="216"/>
      <c r="N8" s="216"/>
      <c r="O8" s="216"/>
      <c r="P8" s="216"/>
      <c r="Q8" s="216"/>
      <c r="R8" s="216"/>
      <c r="S8" s="216"/>
      <c r="T8" s="216"/>
      <c r="U8" s="70"/>
      <c r="V8" s="70"/>
      <c r="W8" s="70"/>
      <c r="X8" s="70"/>
      <c r="Y8" s="70"/>
    </row>
    <row r="9" spans="1:27" s="67" customFormat="1" ht="18.75" x14ac:dyDescent="0.2">
      <c r="A9" s="233">
        <v>0</v>
      </c>
      <c r="B9" s="233"/>
      <c r="C9" s="233"/>
      <c r="D9" s="233"/>
      <c r="E9" s="233"/>
      <c r="F9" s="233"/>
      <c r="G9" s="233"/>
      <c r="H9" s="233"/>
      <c r="I9" s="233"/>
      <c r="J9" s="233"/>
      <c r="K9" s="233"/>
      <c r="L9" s="233"/>
      <c r="M9" s="233"/>
      <c r="N9" s="233"/>
      <c r="O9" s="233"/>
      <c r="P9" s="233"/>
      <c r="Q9" s="233"/>
      <c r="R9" s="233"/>
      <c r="S9" s="233"/>
      <c r="T9" s="233"/>
      <c r="U9" s="17"/>
      <c r="V9" s="17"/>
      <c r="W9" s="17"/>
    </row>
    <row r="10" spans="1:27" s="67" customFormat="1" ht="18.75" customHeight="1" x14ac:dyDescent="0.2">
      <c r="A10" s="210" t="s">
        <v>264</v>
      </c>
      <c r="B10" s="210"/>
      <c r="C10" s="210"/>
      <c r="D10" s="210"/>
      <c r="E10" s="210"/>
      <c r="F10" s="210"/>
      <c r="G10" s="210"/>
      <c r="H10" s="210"/>
      <c r="I10" s="210"/>
      <c r="J10" s="210"/>
      <c r="K10" s="210"/>
      <c r="L10" s="210"/>
      <c r="M10" s="210"/>
      <c r="N10" s="210"/>
      <c r="O10" s="210"/>
      <c r="P10" s="210"/>
      <c r="Q10" s="210"/>
      <c r="R10" s="210"/>
      <c r="S10" s="210"/>
      <c r="T10" s="210"/>
      <c r="U10" s="71"/>
      <c r="V10" s="71"/>
      <c r="W10" s="71"/>
      <c r="X10" s="71"/>
      <c r="Y10" s="71"/>
    </row>
    <row r="11" spans="1:27" s="67" customFormat="1" ht="18.75" customHeight="1" x14ac:dyDescent="0.2">
      <c r="A11" s="209" t="s">
        <v>4</v>
      </c>
      <c r="B11" s="209"/>
      <c r="C11" s="209"/>
      <c r="D11" s="209"/>
      <c r="E11" s="209"/>
      <c r="F11" s="209"/>
      <c r="G11" s="209"/>
      <c r="H11" s="209"/>
      <c r="I11" s="209"/>
      <c r="J11" s="209"/>
      <c r="K11" s="209"/>
      <c r="L11" s="209"/>
      <c r="M11" s="209"/>
      <c r="N11" s="209"/>
      <c r="O11" s="209"/>
      <c r="P11" s="209"/>
      <c r="Q11" s="209"/>
      <c r="R11" s="209"/>
      <c r="S11" s="209"/>
      <c r="T11" s="209"/>
      <c r="U11" s="69"/>
      <c r="V11" s="69"/>
      <c r="W11" s="69"/>
      <c r="X11" s="69"/>
      <c r="Y11" s="69"/>
    </row>
    <row r="12" spans="1:27" s="67" customFormat="1" ht="18.75" x14ac:dyDescent="0.2">
      <c r="A12" s="233">
        <v>0</v>
      </c>
      <c r="B12" s="233"/>
      <c r="C12" s="233"/>
      <c r="D12" s="233"/>
      <c r="E12" s="233"/>
      <c r="F12" s="233"/>
      <c r="G12" s="233"/>
      <c r="H12" s="233"/>
      <c r="I12" s="233"/>
      <c r="J12" s="233"/>
      <c r="K12" s="233"/>
      <c r="L12" s="233"/>
      <c r="M12" s="233"/>
      <c r="N12" s="233"/>
      <c r="O12" s="233"/>
      <c r="P12" s="233"/>
      <c r="Q12" s="233"/>
      <c r="R12" s="233"/>
      <c r="S12" s="233"/>
      <c r="T12" s="233"/>
      <c r="U12" s="17"/>
      <c r="V12" s="17"/>
      <c r="W12" s="17"/>
    </row>
    <row r="13" spans="1:27" s="67" customFormat="1" ht="18.75" customHeight="1" x14ac:dyDescent="0.2">
      <c r="A13" s="210" t="str">
        <f>'1. паспорт местоположение'!$A$12</f>
        <v>L_Che371</v>
      </c>
      <c r="B13" s="210"/>
      <c r="C13" s="210"/>
      <c r="D13" s="210"/>
      <c r="E13" s="210"/>
      <c r="F13" s="210"/>
      <c r="G13" s="210"/>
      <c r="H13" s="210"/>
      <c r="I13" s="210"/>
      <c r="J13" s="210"/>
      <c r="K13" s="210"/>
      <c r="L13" s="210"/>
      <c r="M13" s="210"/>
      <c r="N13" s="210"/>
      <c r="O13" s="210"/>
      <c r="P13" s="210"/>
      <c r="Q13" s="210"/>
      <c r="R13" s="210"/>
      <c r="S13" s="210"/>
      <c r="T13" s="210"/>
      <c r="U13" s="71"/>
      <c r="V13" s="71"/>
      <c r="W13" s="71"/>
      <c r="X13" s="71"/>
      <c r="Y13" s="71"/>
    </row>
    <row r="14" spans="1:27" s="67" customFormat="1" ht="18.75" customHeight="1" x14ac:dyDescent="0.2">
      <c r="A14" s="209" t="s">
        <v>3</v>
      </c>
      <c r="B14" s="209"/>
      <c r="C14" s="209"/>
      <c r="D14" s="209"/>
      <c r="E14" s="209"/>
      <c r="F14" s="209"/>
      <c r="G14" s="209"/>
      <c r="H14" s="209"/>
      <c r="I14" s="209"/>
      <c r="J14" s="209"/>
      <c r="K14" s="209"/>
      <c r="L14" s="209"/>
      <c r="M14" s="209"/>
      <c r="N14" s="209"/>
      <c r="O14" s="209"/>
      <c r="P14" s="209"/>
      <c r="Q14" s="209"/>
      <c r="R14" s="209"/>
      <c r="S14" s="209"/>
      <c r="T14" s="209"/>
      <c r="U14" s="69"/>
      <c r="V14" s="69"/>
      <c r="W14" s="69"/>
      <c r="X14" s="69"/>
      <c r="Y14" s="69"/>
    </row>
    <row r="15" spans="1:27" s="67" customFormat="1" ht="15.75" customHeight="1" x14ac:dyDescent="0.2">
      <c r="A15" s="233">
        <v>0</v>
      </c>
      <c r="B15" s="233"/>
      <c r="C15" s="233"/>
      <c r="D15" s="233"/>
      <c r="E15" s="233"/>
      <c r="F15" s="233"/>
      <c r="G15" s="233"/>
      <c r="H15" s="233"/>
      <c r="I15" s="233"/>
      <c r="J15" s="233"/>
      <c r="K15" s="233"/>
      <c r="L15" s="233"/>
      <c r="M15" s="233"/>
      <c r="N15" s="233"/>
      <c r="O15" s="233"/>
      <c r="P15" s="233"/>
      <c r="Q15" s="233"/>
      <c r="R15" s="233"/>
      <c r="S15" s="233"/>
      <c r="T15" s="233"/>
      <c r="U15" s="1"/>
      <c r="V15" s="1"/>
      <c r="W15" s="1"/>
    </row>
    <row r="16" spans="1:27" s="25" customFormat="1" x14ac:dyDescent="0.2">
      <c r="A16" s="211" t="str">
        <f>'1. паспорт местоположение'!$A$15</f>
        <v>Строительство и реконструкция сети 10-0,4 кВ (ВЛ 0,4 кВ протяженностью 105,729 км, ВЛ-10 кВ протяженностью 3,556 км, ТП 6(10)/0,4 кВ общей мощностью 6,64 МВА) в рамках "Плана (программы) снижения потерь электрической энергии в электрических сетях Гудермесских РЭС АО "Чеченэнерго"</v>
      </c>
      <c r="B16" s="211"/>
      <c r="C16" s="211"/>
      <c r="D16" s="211"/>
      <c r="E16" s="211"/>
      <c r="F16" s="211"/>
      <c r="G16" s="211"/>
      <c r="H16" s="211"/>
      <c r="I16" s="211"/>
      <c r="J16" s="211"/>
      <c r="K16" s="211"/>
      <c r="L16" s="211"/>
      <c r="M16" s="211"/>
      <c r="N16" s="211"/>
      <c r="O16" s="211"/>
      <c r="P16" s="211"/>
      <c r="Q16" s="211"/>
      <c r="R16" s="211"/>
      <c r="S16" s="211"/>
      <c r="T16" s="211"/>
      <c r="U16" s="71"/>
      <c r="V16" s="71"/>
      <c r="W16" s="71"/>
      <c r="X16" s="71"/>
      <c r="Y16" s="71"/>
    </row>
    <row r="17" spans="1:113" s="25" customFormat="1" ht="15" customHeight="1" x14ac:dyDescent="0.2">
      <c r="A17" s="209" t="s">
        <v>2</v>
      </c>
      <c r="B17" s="209"/>
      <c r="C17" s="209"/>
      <c r="D17" s="209"/>
      <c r="E17" s="209"/>
      <c r="F17" s="209"/>
      <c r="G17" s="209"/>
      <c r="H17" s="209"/>
      <c r="I17" s="209"/>
      <c r="J17" s="209"/>
      <c r="K17" s="209"/>
      <c r="L17" s="209"/>
      <c r="M17" s="209"/>
      <c r="N17" s="209"/>
      <c r="O17" s="209"/>
      <c r="P17" s="209"/>
      <c r="Q17" s="209"/>
      <c r="R17" s="209"/>
      <c r="S17" s="209"/>
      <c r="T17" s="209"/>
      <c r="U17" s="69"/>
      <c r="V17" s="69"/>
      <c r="W17" s="69"/>
      <c r="X17" s="69"/>
      <c r="Y17" s="69"/>
    </row>
    <row r="18" spans="1:113" s="25" customFormat="1" ht="15" customHeight="1" x14ac:dyDescent="0.2">
      <c r="A18" s="235"/>
      <c r="B18" s="235"/>
      <c r="C18" s="235"/>
      <c r="D18" s="235"/>
      <c r="E18" s="235"/>
      <c r="F18" s="235"/>
      <c r="G18" s="235"/>
      <c r="H18" s="235"/>
      <c r="I18" s="235"/>
      <c r="J18" s="235"/>
      <c r="K18" s="235"/>
      <c r="L18" s="235"/>
      <c r="M18" s="235"/>
      <c r="N18" s="235"/>
      <c r="O18" s="235"/>
      <c r="P18" s="235"/>
      <c r="Q18" s="235"/>
      <c r="R18" s="235"/>
      <c r="S18" s="235"/>
      <c r="T18" s="235"/>
    </row>
    <row r="19" spans="1:113" s="25" customFormat="1" ht="15" customHeight="1" x14ac:dyDescent="0.2">
      <c r="A19" s="236" t="s">
        <v>295</v>
      </c>
      <c r="B19" s="236"/>
      <c r="C19" s="236"/>
      <c r="D19" s="236"/>
      <c r="E19" s="236"/>
      <c r="F19" s="236"/>
      <c r="G19" s="236"/>
      <c r="H19" s="236"/>
      <c r="I19" s="236"/>
      <c r="J19" s="236"/>
      <c r="K19" s="236"/>
      <c r="L19" s="236"/>
      <c r="M19" s="236"/>
      <c r="N19" s="236"/>
      <c r="O19" s="236"/>
      <c r="P19" s="236"/>
      <c r="Q19" s="236"/>
      <c r="R19" s="236"/>
      <c r="S19" s="236"/>
      <c r="T19" s="236"/>
    </row>
    <row r="20" spans="1:113" s="26"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row>
    <row r="21" spans="1:113" ht="46.5" customHeight="1" x14ac:dyDescent="0.25">
      <c r="A21" s="238" t="s">
        <v>1</v>
      </c>
      <c r="B21" s="227" t="s">
        <v>296</v>
      </c>
      <c r="C21" s="228"/>
      <c r="D21" s="225" t="s">
        <v>297</v>
      </c>
      <c r="E21" s="227" t="s">
        <v>298</v>
      </c>
      <c r="F21" s="228"/>
      <c r="G21" s="227" t="s">
        <v>299</v>
      </c>
      <c r="H21" s="228"/>
      <c r="I21" s="227" t="s">
        <v>300</v>
      </c>
      <c r="J21" s="228"/>
      <c r="K21" s="225" t="s">
        <v>301</v>
      </c>
      <c r="L21" s="227" t="s">
        <v>302</v>
      </c>
      <c r="M21" s="228"/>
      <c r="N21" s="227" t="s">
        <v>303</v>
      </c>
      <c r="O21" s="228"/>
      <c r="P21" s="225" t="s">
        <v>304</v>
      </c>
      <c r="Q21" s="231" t="s">
        <v>36</v>
      </c>
      <c r="R21" s="232"/>
      <c r="S21" s="231" t="s">
        <v>35</v>
      </c>
      <c r="T21" s="234"/>
    </row>
    <row r="22" spans="1:113" ht="204.75" customHeight="1" x14ac:dyDescent="0.25">
      <c r="A22" s="239"/>
      <c r="B22" s="229"/>
      <c r="C22" s="230"/>
      <c r="D22" s="241"/>
      <c r="E22" s="229"/>
      <c r="F22" s="230"/>
      <c r="G22" s="229"/>
      <c r="H22" s="230"/>
      <c r="I22" s="229"/>
      <c r="J22" s="230"/>
      <c r="K22" s="226"/>
      <c r="L22" s="229"/>
      <c r="M22" s="230"/>
      <c r="N22" s="229"/>
      <c r="O22" s="230"/>
      <c r="P22" s="226"/>
      <c r="Q22" s="27" t="s">
        <v>34</v>
      </c>
      <c r="R22" s="27" t="s">
        <v>242</v>
      </c>
      <c r="S22" s="27" t="s">
        <v>33</v>
      </c>
      <c r="T22" s="27" t="s">
        <v>32</v>
      </c>
    </row>
    <row r="23" spans="1:113" ht="51.75" customHeight="1" x14ac:dyDescent="0.25">
      <c r="A23" s="240"/>
      <c r="B23" s="27" t="s">
        <v>30</v>
      </c>
      <c r="C23" s="27" t="s">
        <v>31</v>
      </c>
      <c r="D23" s="226"/>
      <c r="E23" s="27" t="s">
        <v>30</v>
      </c>
      <c r="F23" s="27" t="s">
        <v>31</v>
      </c>
      <c r="G23" s="27" t="s">
        <v>30</v>
      </c>
      <c r="H23" s="27" t="s">
        <v>31</v>
      </c>
      <c r="I23" s="27" t="s">
        <v>30</v>
      </c>
      <c r="J23" s="27" t="s">
        <v>31</v>
      </c>
      <c r="K23" s="27" t="s">
        <v>30</v>
      </c>
      <c r="L23" s="27" t="s">
        <v>30</v>
      </c>
      <c r="M23" s="27" t="s">
        <v>31</v>
      </c>
      <c r="N23" s="27" t="s">
        <v>30</v>
      </c>
      <c r="O23" s="27" t="s">
        <v>31</v>
      </c>
      <c r="P23" s="68" t="s">
        <v>30</v>
      </c>
      <c r="Q23" s="27" t="s">
        <v>30</v>
      </c>
      <c r="R23" s="27" t="s">
        <v>30</v>
      </c>
      <c r="S23" s="27" t="s">
        <v>30</v>
      </c>
      <c r="T23" s="27" t="s">
        <v>30</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s="26" customFormat="1" ht="54" customHeight="1" x14ac:dyDescent="0.25">
      <c r="A25" s="29">
        <v>1</v>
      </c>
      <c r="B25" s="30" t="s">
        <v>294</v>
      </c>
      <c r="C25" s="30" t="s">
        <v>294</v>
      </c>
      <c r="D25" s="30" t="s">
        <v>294</v>
      </c>
      <c r="E25" s="30" t="s">
        <v>294</v>
      </c>
      <c r="F25" s="30" t="s">
        <v>294</v>
      </c>
      <c r="G25" s="30" t="s">
        <v>294</v>
      </c>
      <c r="H25" s="30" t="s">
        <v>294</v>
      </c>
      <c r="I25" s="30" t="s">
        <v>294</v>
      </c>
      <c r="J25" s="30" t="s">
        <v>294</v>
      </c>
      <c r="K25" s="30" t="s">
        <v>294</v>
      </c>
      <c r="L25" s="30" t="s">
        <v>294</v>
      </c>
      <c r="M25" s="30" t="s">
        <v>294</v>
      </c>
      <c r="N25" s="30" t="s">
        <v>294</v>
      </c>
      <c r="O25" s="30" t="s">
        <v>294</v>
      </c>
      <c r="P25" s="30" t="s">
        <v>294</v>
      </c>
      <c r="Q25" s="31" t="s">
        <v>294</v>
      </c>
      <c r="R25" s="31" t="s">
        <v>294</v>
      </c>
      <c r="S25" s="31" t="s">
        <v>294</v>
      </c>
      <c r="T25" s="31" t="s">
        <v>294</v>
      </c>
    </row>
    <row r="26" spans="1:113" ht="3" customHeight="1" x14ac:dyDescent="0.25"/>
    <row r="27" spans="1:113" s="32" customFormat="1" ht="12.75" x14ac:dyDescent="0.2">
      <c r="B27" s="33"/>
      <c r="C27" s="33"/>
      <c r="K27" s="33"/>
    </row>
    <row r="28" spans="1:113" s="32" customFormat="1" x14ac:dyDescent="0.25">
      <c r="B28" s="24" t="s">
        <v>305</v>
      </c>
      <c r="C28" s="24"/>
      <c r="D28" s="24"/>
      <c r="E28" s="24"/>
      <c r="F28" s="24"/>
      <c r="G28" s="24"/>
      <c r="H28" s="24"/>
      <c r="I28" s="24"/>
      <c r="J28" s="24"/>
      <c r="K28" s="24"/>
      <c r="L28" s="24"/>
      <c r="M28" s="24"/>
      <c r="N28" s="24"/>
      <c r="O28" s="24"/>
      <c r="P28" s="24"/>
      <c r="Q28" s="24"/>
      <c r="R28" s="24"/>
    </row>
    <row r="29" spans="1:113" x14ac:dyDescent="0.25">
      <c r="B29" s="224" t="s">
        <v>306</v>
      </c>
      <c r="C29" s="224"/>
      <c r="D29" s="224"/>
      <c r="E29" s="224"/>
      <c r="F29" s="224"/>
      <c r="G29" s="224"/>
      <c r="H29" s="224"/>
      <c r="I29" s="224"/>
      <c r="J29" s="224"/>
      <c r="K29" s="224"/>
      <c r="L29" s="224"/>
      <c r="M29" s="224"/>
      <c r="N29" s="224"/>
      <c r="O29" s="224"/>
      <c r="P29" s="224"/>
      <c r="Q29" s="224"/>
      <c r="R29" s="224"/>
    </row>
    <row r="31" spans="1:113" x14ac:dyDescent="0.25">
      <c r="B31" s="34" t="s">
        <v>307</v>
      </c>
      <c r="C31" s="34"/>
      <c r="D31" s="34"/>
      <c r="E31" s="34"/>
      <c r="H31" s="34"/>
      <c r="I31" s="34"/>
      <c r="J31" s="34"/>
      <c r="K31" s="34"/>
      <c r="L31" s="34"/>
      <c r="M31" s="34"/>
      <c r="N31" s="34"/>
      <c r="O31" s="34"/>
      <c r="P31" s="34"/>
      <c r="Q31" s="34"/>
      <c r="R31" s="34"/>
      <c r="S31" s="35"/>
      <c r="T31" s="35"/>
      <c r="U31" s="35"/>
      <c r="V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c r="CV31" s="35"/>
      <c r="CW31" s="35"/>
      <c r="CX31" s="35"/>
      <c r="CY31" s="35"/>
      <c r="CZ31" s="35"/>
      <c r="DA31" s="35"/>
      <c r="DB31" s="35"/>
      <c r="DC31" s="35"/>
      <c r="DD31" s="35"/>
      <c r="DE31" s="35"/>
      <c r="DF31" s="35"/>
      <c r="DG31" s="35"/>
      <c r="DH31" s="35"/>
      <c r="DI31" s="35"/>
    </row>
    <row r="32" spans="1:113" x14ac:dyDescent="0.25">
      <c r="B32" s="34" t="s">
        <v>308</v>
      </c>
      <c r="C32" s="34"/>
      <c r="D32" s="34"/>
      <c r="E32" s="34"/>
      <c r="H32" s="34"/>
      <c r="I32" s="34"/>
      <c r="J32" s="34"/>
      <c r="K32" s="34"/>
      <c r="L32" s="34"/>
      <c r="M32" s="34"/>
      <c r="N32" s="34"/>
      <c r="O32" s="34"/>
      <c r="P32" s="34"/>
      <c r="Q32" s="34"/>
      <c r="R32" s="34"/>
    </row>
    <row r="33" spans="2:113" x14ac:dyDescent="0.25">
      <c r="B33" s="34" t="s">
        <v>309</v>
      </c>
      <c r="C33" s="34"/>
      <c r="D33" s="34"/>
      <c r="E33" s="34"/>
      <c r="H33" s="34"/>
      <c r="I33" s="34"/>
      <c r="J33" s="34"/>
      <c r="K33" s="34"/>
      <c r="L33" s="34"/>
      <c r="M33" s="34"/>
      <c r="N33" s="34"/>
      <c r="O33" s="34"/>
      <c r="P33" s="34"/>
      <c r="Q33" s="34"/>
      <c r="R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row>
    <row r="34" spans="2:113" x14ac:dyDescent="0.25">
      <c r="B34" s="34" t="s">
        <v>310</v>
      </c>
      <c r="C34" s="34"/>
      <c r="D34" s="34"/>
      <c r="E34" s="34"/>
      <c r="H34" s="34"/>
      <c r="I34" s="34"/>
      <c r="J34" s="34"/>
      <c r="K34" s="34"/>
      <c r="L34" s="34"/>
      <c r="M34" s="34"/>
      <c r="N34" s="34"/>
      <c r="O34" s="34"/>
      <c r="P34" s="34"/>
      <c r="Q34" s="34"/>
      <c r="R34" s="34"/>
      <c r="S34" s="34"/>
      <c r="T34" s="34"/>
      <c r="U34" s="34"/>
      <c r="V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26"/>
      <c r="BL34" s="26"/>
      <c r="BM34" s="26"/>
      <c r="BN34" s="26"/>
      <c r="BO34" s="26"/>
      <c r="BP34" s="26"/>
      <c r="BQ34" s="26"/>
      <c r="BR34" s="26"/>
      <c r="BS34" s="26"/>
      <c r="BT34" s="26"/>
      <c r="BU34" s="26"/>
      <c r="BV34" s="26"/>
      <c r="BW34" s="26"/>
      <c r="BX34" s="26"/>
      <c r="BY34" s="26"/>
      <c r="BZ34" s="26"/>
      <c r="CA34" s="26"/>
      <c r="CB34" s="26"/>
      <c r="CC34" s="26"/>
      <c r="CD34" s="26"/>
      <c r="CE34" s="26"/>
      <c r="CF34" s="26"/>
      <c r="CG34" s="26"/>
      <c r="CH34" s="26"/>
      <c r="CI34" s="26"/>
      <c r="CJ34" s="26"/>
      <c r="CK34" s="26"/>
      <c r="CL34" s="26"/>
      <c r="CM34" s="26"/>
      <c r="CN34" s="26"/>
      <c r="CO34" s="26"/>
      <c r="CP34" s="26"/>
      <c r="CQ34" s="26"/>
      <c r="CR34" s="26"/>
      <c r="CS34" s="26"/>
      <c r="CT34" s="26"/>
      <c r="CU34" s="26"/>
      <c r="CV34" s="26"/>
      <c r="CW34" s="26"/>
      <c r="CX34" s="26"/>
      <c r="CY34" s="26"/>
      <c r="CZ34" s="26"/>
      <c r="DA34" s="26"/>
      <c r="DB34" s="26"/>
      <c r="DC34" s="26"/>
      <c r="DD34" s="26"/>
      <c r="DE34" s="26"/>
      <c r="DF34" s="26"/>
      <c r="DG34" s="26"/>
      <c r="DH34" s="26"/>
      <c r="DI34" s="26"/>
    </row>
    <row r="35" spans="2:113" x14ac:dyDescent="0.25">
      <c r="B35" s="34" t="s">
        <v>311</v>
      </c>
      <c r="C35" s="34"/>
      <c r="D35" s="34"/>
      <c r="E35" s="34"/>
      <c r="H35" s="34"/>
      <c r="I35" s="34"/>
      <c r="J35" s="34"/>
      <c r="K35" s="34"/>
      <c r="L35" s="34"/>
      <c r="M35" s="34"/>
      <c r="N35" s="34"/>
      <c r="O35" s="34"/>
      <c r="P35" s="34"/>
      <c r="Q35" s="34"/>
      <c r="R35" s="34"/>
      <c r="S35" s="34"/>
      <c r="T35" s="34"/>
      <c r="U35" s="34"/>
      <c r="V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26"/>
      <c r="BL35" s="26"/>
      <c r="BM35" s="26"/>
      <c r="BN35" s="26"/>
      <c r="BO35" s="26"/>
      <c r="BP35" s="26"/>
      <c r="BQ35" s="26"/>
      <c r="BR35" s="26"/>
      <c r="BS35" s="26"/>
      <c r="BT35" s="26"/>
      <c r="BU35" s="26"/>
      <c r="BV35" s="26"/>
      <c r="BW35" s="26"/>
      <c r="BX35" s="26"/>
      <c r="BY35" s="26"/>
      <c r="BZ35" s="26"/>
      <c r="CA35" s="26"/>
      <c r="CB35" s="26"/>
      <c r="CC35" s="26"/>
      <c r="CD35" s="26"/>
      <c r="CE35" s="26"/>
      <c r="CF35" s="26"/>
      <c r="CG35" s="26"/>
      <c r="CH35" s="26"/>
      <c r="CI35" s="26"/>
      <c r="CJ35" s="26"/>
      <c r="CK35" s="26"/>
      <c r="CL35" s="26"/>
      <c r="CM35" s="26"/>
      <c r="CN35" s="26"/>
      <c r="CO35" s="26"/>
      <c r="CP35" s="26"/>
      <c r="CQ35" s="26"/>
      <c r="CR35" s="26"/>
      <c r="CS35" s="26"/>
      <c r="CT35" s="26"/>
      <c r="CU35" s="26"/>
      <c r="CV35" s="26"/>
      <c r="CW35" s="26"/>
      <c r="CX35" s="26"/>
      <c r="CY35" s="26"/>
      <c r="CZ35" s="26"/>
      <c r="DA35" s="26"/>
      <c r="DB35" s="26"/>
      <c r="DC35" s="26"/>
      <c r="DD35" s="26"/>
      <c r="DE35" s="26"/>
      <c r="DF35" s="26"/>
      <c r="DG35" s="26"/>
      <c r="DH35" s="26"/>
      <c r="DI35" s="26"/>
    </row>
    <row r="36" spans="2:113" x14ac:dyDescent="0.25">
      <c r="B36" s="34" t="s">
        <v>312</v>
      </c>
      <c r="C36" s="34"/>
      <c r="D36" s="34"/>
      <c r="E36" s="34"/>
      <c r="H36" s="34"/>
      <c r="I36" s="34"/>
      <c r="J36" s="34"/>
      <c r="K36" s="34"/>
      <c r="L36" s="34"/>
      <c r="M36" s="34"/>
      <c r="N36" s="34"/>
      <c r="O36" s="34"/>
      <c r="P36" s="34"/>
      <c r="Q36" s="34"/>
      <c r="R36" s="34"/>
      <c r="S36" s="34"/>
      <c r="T36" s="34"/>
      <c r="U36" s="34"/>
      <c r="V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26"/>
      <c r="CQ36" s="26"/>
      <c r="CR36" s="26"/>
      <c r="CS36" s="26"/>
      <c r="CT36" s="26"/>
      <c r="CU36" s="26"/>
      <c r="CV36" s="26"/>
      <c r="CW36" s="26"/>
      <c r="CX36" s="26"/>
      <c r="CY36" s="26"/>
      <c r="CZ36" s="26"/>
      <c r="DA36" s="26"/>
      <c r="DB36" s="26"/>
      <c r="DC36" s="26"/>
      <c r="DD36" s="26"/>
      <c r="DE36" s="26"/>
      <c r="DF36" s="26"/>
      <c r="DG36" s="26"/>
      <c r="DH36" s="26"/>
      <c r="DI36" s="26"/>
    </row>
    <row r="37" spans="2:113" x14ac:dyDescent="0.25">
      <c r="B37" s="34" t="s">
        <v>313</v>
      </c>
      <c r="C37" s="34"/>
      <c r="D37" s="34"/>
      <c r="E37" s="34"/>
      <c r="H37" s="34"/>
      <c r="I37" s="34"/>
      <c r="J37" s="34"/>
      <c r="K37" s="34"/>
      <c r="L37" s="34"/>
      <c r="M37" s="34"/>
      <c r="N37" s="34"/>
      <c r="O37" s="34"/>
      <c r="P37" s="34"/>
      <c r="Q37" s="34"/>
      <c r="R37" s="34"/>
      <c r="S37" s="34"/>
      <c r="T37" s="34"/>
      <c r="U37" s="34"/>
      <c r="V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26"/>
      <c r="CQ37" s="26"/>
      <c r="CR37" s="26"/>
      <c r="CS37" s="26"/>
      <c r="CT37" s="26"/>
      <c r="CU37" s="26"/>
      <c r="CV37" s="26"/>
      <c r="CW37" s="26"/>
      <c r="CX37" s="26"/>
      <c r="CY37" s="26"/>
      <c r="CZ37" s="26"/>
      <c r="DA37" s="26"/>
      <c r="DB37" s="26"/>
      <c r="DC37" s="26"/>
      <c r="DD37" s="26"/>
      <c r="DE37" s="26"/>
      <c r="DF37" s="26"/>
      <c r="DG37" s="26"/>
      <c r="DH37" s="26"/>
      <c r="DI37" s="26"/>
    </row>
    <row r="38" spans="2:113" x14ac:dyDescent="0.25">
      <c r="B38" s="34" t="s">
        <v>314</v>
      </c>
      <c r="C38" s="34"/>
      <c r="D38" s="34"/>
      <c r="E38" s="34"/>
      <c r="H38" s="34"/>
      <c r="I38" s="34"/>
      <c r="J38" s="34"/>
      <c r="K38" s="34"/>
      <c r="L38" s="34"/>
      <c r="M38" s="34"/>
      <c r="N38" s="34"/>
      <c r="O38" s="34"/>
      <c r="P38" s="34"/>
      <c r="Q38" s="34"/>
      <c r="R38" s="34"/>
      <c r="S38" s="34"/>
      <c r="T38" s="34"/>
      <c r="U38" s="34"/>
      <c r="V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26"/>
      <c r="BL38" s="26"/>
      <c r="BM38" s="26"/>
      <c r="BN38" s="26"/>
      <c r="BO38" s="26"/>
      <c r="BP38" s="26"/>
      <c r="BQ38" s="26"/>
      <c r="BR38" s="26"/>
      <c r="BS38" s="26"/>
      <c r="BT38" s="26"/>
      <c r="BU38" s="26"/>
      <c r="BV38" s="26"/>
      <c r="BW38" s="26"/>
      <c r="BX38" s="26"/>
      <c r="BY38" s="26"/>
      <c r="BZ38" s="26"/>
      <c r="CA38" s="26"/>
      <c r="CB38" s="26"/>
      <c r="CC38" s="26"/>
      <c r="CD38" s="26"/>
      <c r="CE38" s="26"/>
      <c r="CF38" s="26"/>
      <c r="CG38" s="26"/>
      <c r="CH38" s="26"/>
      <c r="CI38" s="26"/>
      <c r="CJ38" s="26"/>
      <c r="CK38" s="26"/>
      <c r="CL38" s="26"/>
      <c r="CM38" s="26"/>
      <c r="CN38" s="26"/>
      <c r="CO38" s="26"/>
      <c r="CP38" s="26"/>
      <c r="CQ38" s="26"/>
      <c r="CR38" s="26"/>
      <c r="CS38" s="26"/>
      <c r="CT38" s="26"/>
      <c r="CU38" s="26"/>
      <c r="CV38" s="26"/>
      <c r="CW38" s="26"/>
      <c r="CX38" s="26"/>
      <c r="CY38" s="26"/>
      <c r="CZ38" s="26"/>
      <c r="DA38" s="26"/>
      <c r="DB38" s="26"/>
      <c r="DC38" s="26"/>
      <c r="DD38" s="26"/>
      <c r="DE38" s="26"/>
      <c r="DF38" s="26"/>
      <c r="DG38" s="26"/>
      <c r="DH38" s="26"/>
      <c r="DI38" s="26"/>
    </row>
    <row r="39" spans="2:113" x14ac:dyDescent="0.25">
      <c r="B39" s="34" t="s">
        <v>315</v>
      </c>
      <c r="C39" s="34"/>
      <c r="D39" s="34"/>
      <c r="E39" s="34"/>
      <c r="H39" s="34"/>
      <c r="I39" s="34"/>
      <c r="J39" s="34"/>
      <c r="K39" s="34"/>
      <c r="L39" s="34"/>
      <c r="M39" s="34"/>
      <c r="N39" s="34"/>
      <c r="O39" s="34"/>
      <c r="P39" s="34"/>
      <c r="Q39" s="34"/>
      <c r="R39" s="34"/>
      <c r="S39" s="34"/>
      <c r="T39" s="34"/>
      <c r="U39" s="34"/>
      <c r="V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row>
    <row r="40" spans="2:113" x14ac:dyDescent="0.25">
      <c r="B40" s="34" t="s">
        <v>316</v>
      </c>
      <c r="C40" s="34"/>
      <c r="D40" s="34"/>
      <c r="E40" s="34"/>
      <c r="H40" s="34"/>
      <c r="I40" s="34"/>
      <c r="J40" s="34"/>
      <c r="K40" s="34"/>
      <c r="L40" s="34"/>
      <c r="M40" s="34"/>
      <c r="N40" s="34"/>
      <c r="O40" s="34"/>
      <c r="P40" s="34"/>
      <c r="Q40" s="34"/>
      <c r="R40" s="34"/>
      <c r="S40" s="34"/>
      <c r="T40" s="34"/>
      <c r="U40" s="34"/>
      <c r="V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row>
    <row r="41" spans="2:113" x14ac:dyDescent="0.25">
      <c r="Q41" s="34"/>
      <c r="R41" s="34"/>
      <c r="S41" s="34"/>
      <c r="T41" s="34"/>
      <c r="U41" s="34"/>
      <c r="V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row>
    <row r="42" spans="2:113" x14ac:dyDescent="0.25">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row>
  </sheetData>
  <mergeCells count="29">
    <mergeCell ref="A10:T10"/>
    <mergeCell ref="A11:T11"/>
    <mergeCell ref="A5:T5"/>
    <mergeCell ref="A6:T6"/>
    <mergeCell ref="A7:T7"/>
    <mergeCell ref="A8:T8"/>
    <mergeCell ref="A9:T9"/>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B29:R29"/>
    <mergeCell ref="K21:K22"/>
    <mergeCell ref="L21:M22"/>
    <mergeCell ref="N21:O22"/>
    <mergeCell ref="P21:P22"/>
    <mergeCell ref="Q21:R21"/>
    <mergeCell ref="I21:J22"/>
  </mergeCells>
  <phoneticPr fontId="0" type="noConversion"/>
  <pageMargins left="0.78740157480314965" right="0.78740157480314965" top="0.78740157480314965" bottom="0.39370078740157483" header="0.19685039370078741" footer="0.19685039370078741"/>
  <pageSetup paperSize="8" scale="5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Normal="100" zoomScaleSheetLayoutView="55" workbookViewId="0">
      <selection activeCell="Q39" sqref="Q39"/>
    </sheetView>
  </sheetViews>
  <sheetFormatPr defaultColWidth="17.7109375" defaultRowHeight="15.75" x14ac:dyDescent="0.25"/>
  <cols>
    <col min="1" max="1" width="10.7109375" style="24" customWidth="1"/>
    <col min="2" max="2" width="27.140625" style="24" customWidth="1"/>
    <col min="3" max="3" width="38.5703125" style="24" customWidth="1"/>
    <col min="4" max="4" width="26.85546875" style="24" customWidth="1"/>
    <col min="5" max="5" width="24.42578125" style="24" customWidth="1"/>
    <col min="6" max="9" width="12.5703125" style="24" customWidth="1"/>
    <col min="10" max="10" width="20.140625" style="24" customWidth="1"/>
    <col min="11" max="11" width="11.140625" style="24" customWidth="1"/>
    <col min="12" max="12" width="8.85546875" style="24" customWidth="1"/>
    <col min="13" max="14" width="14.42578125" style="24" customWidth="1"/>
    <col min="15" max="16" width="8.7109375" style="24" customWidth="1"/>
    <col min="17" max="17" width="11.85546875" style="24" customWidth="1"/>
    <col min="18" max="18" width="12" style="24" customWidth="1"/>
    <col min="19" max="19" width="18.28515625" style="24" customWidth="1"/>
    <col min="20" max="20" width="22.42578125" style="24" customWidth="1"/>
    <col min="21" max="21" width="30.7109375" style="24" customWidth="1"/>
    <col min="22" max="23" width="18.28515625" style="24" customWidth="1"/>
    <col min="24" max="24" width="24.5703125" style="24" customWidth="1"/>
    <col min="25" max="25" width="15.28515625" style="24" customWidth="1"/>
    <col min="26" max="26" width="18.5703125" style="24" customWidth="1"/>
    <col min="27" max="27" width="19.140625" style="24" customWidth="1"/>
    <col min="28" max="240" width="10.7109375" style="24" customWidth="1"/>
    <col min="241" max="242" width="15.7109375" style="24" customWidth="1"/>
    <col min="243" max="245" width="14.7109375" style="24" customWidth="1"/>
    <col min="246" max="249" width="13.7109375" style="24" customWidth="1"/>
    <col min="250" max="253" width="15.7109375" style="24" customWidth="1"/>
    <col min="254" max="254" width="22.85546875" style="24" customWidth="1"/>
    <col min="255" max="255" width="20.7109375" style="24" customWidth="1"/>
    <col min="256" max="16384" width="17.7109375" style="24"/>
  </cols>
  <sheetData>
    <row r="1" spans="1:27" ht="25.5" customHeight="1" x14ac:dyDescent="0.25">
      <c r="AA1" s="16" t="s">
        <v>22</v>
      </c>
    </row>
    <row r="2" spans="1:27" s="67" customFormat="1" ht="18.75" customHeight="1" x14ac:dyDescent="0.3">
      <c r="E2" s="19"/>
      <c r="AA2" s="14" t="s">
        <v>6</v>
      </c>
    </row>
    <row r="3" spans="1:27" s="67" customFormat="1" ht="18.75" customHeight="1" x14ac:dyDescent="0.3">
      <c r="E3" s="19"/>
      <c r="AA3" s="14" t="s">
        <v>21</v>
      </c>
    </row>
    <row r="4" spans="1:27" s="67" customFormat="1" x14ac:dyDescent="0.2">
      <c r="E4" s="13"/>
    </row>
    <row r="5" spans="1:27" s="67" customFormat="1" x14ac:dyDescent="0.2">
      <c r="A5" s="212" t="str">
        <f>'1. паспорт местоположение'!$A$5</f>
        <v>Год раскрытия информации: 2023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row>
    <row r="6" spans="1:27" s="67" customFormat="1" x14ac:dyDescent="0.2">
      <c r="A6" s="65"/>
      <c r="B6" s="65"/>
      <c r="C6" s="65"/>
      <c r="D6" s="65"/>
      <c r="E6" s="65"/>
      <c r="F6" s="65"/>
      <c r="G6" s="65"/>
      <c r="H6" s="65"/>
      <c r="I6" s="65"/>
      <c r="J6" s="65"/>
      <c r="K6" s="65"/>
      <c r="L6" s="65"/>
      <c r="M6" s="65"/>
      <c r="N6" s="65"/>
      <c r="O6" s="65"/>
      <c r="P6" s="65"/>
      <c r="Q6" s="65"/>
      <c r="R6" s="65"/>
      <c r="S6" s="65"/>
      <c r="T6" s="65"/>
    </row>
    <row r="7" spans="1:27" s="67" customFormat="1" ht="18.75" x14ac:dyDescent="0.2">
      <c r="E7" s="216" t="s">
        <v>5</v>
      </c>
      <c r="F7" s="216"/>
      <c r="G7" s="216"/>
      <c r="H7" s="216"/>
      <c r="I7" s="216"/>
      <c r="J7" s="216"/>
      <c r="K7" s="216"/>
      <c r="L7" s="216"/>
      <c r="M7" s="216"/>
      <c r="N7" s="216"/>
      <c r="O7" s="216"/>
      <c r="P7" s="216"/>
      <c r="Q7" s="216"/>
      <c r="R7" s="216"/>
      <c r="S7" s="216"/>
      <c r="T7" s="216"/>
      <c r="U7" s="216"/>
      <c r="V7" s="216"/>
      <c r="W7" s="216"/>
      <c r="X7" s="216"/>
      <c r="Y7" s="216"/>
    </row>
    <row r="8" spans="1:27" s="67" customFormat="1" ht="18.75" x14ac:dyDescent="0.2">
      <c r="E8" s="70"/>
      <c r="F8" s="70"/>
      <c r="G8" s="70"/>
      <c r="H8" s="70"/>
      <c r="I8" s="70"/>
      <c r="J8" s="70"/>
      <c r="K8" s="70"/>
      <c r="L8" s="70"/>
      <c r="M8" s="70"/>
      <c r="N8" s="70"/>
      <c r="O8" s="70"/>
      <c r="P8" s="70"/>
      <c r="Q8" s="70"/>
      <c r="R8" s="70"/>
      <c r="S8" s="17"/>
      <c r="T8" s="17"/>
      <c r="U8" s="17"/>
      <c r="V8" s="17"/>
      <c r="W8" s="17"/>
    </row>
    <row r="9" spans="1:27" s="67" customFormat="1" ht="18.75" customHeight="1" x14ac:dyDescent="0.2">
      <c r="E9" s="210" t="s">
        <v>264</v>
      </c>
      <c r="F9" s="210"/>
      <c r="G9" s="210"/>
      <c r="H9" s="210"/>
      <c r="I9" s="210"/>
      <c r="J9" s="210"/>
      <c r="K9" s="210"/>
      <c r="L9" s="210"/>
      <c r="M9" s="210"/>
      <c r="N9" s="210"/>
      <c r="O9" s="210"/>
      <c r="P9" s="210"/>
      <c r="Q9" s="210"/>
      <c r="R9" s="210"/>
      <c r="S9" s="210"/>
      <c r="T9" s="210"/>
      <c r="U9" s="210"/>
      <c r="V9" s="210"/>
      <c r="W9" s="210"/>
      <c r="X9" s="210"/>
      <c r="Y9" s="210"/>
    </row>
    <row r="10" spans="1:27" s="67" customFormat="1" ht="18.75" customHeight="1" x14ac:dyDescent="0.2">
      <c r="E10" s="209" t="s">
        <v>4</v>
      </c>
      <c r="F10" s="209"/>
      <c r="G10" s="209"/>
      <c r="H10" s="209"/>
      <c r="I10" s="209"/>
      <c r="J10" s="209"/>
      <c r="K10" s="209"/>
      <c r="L10" s="209"/>
      <c r="M10" s="209"/>
      <c r="N10" s="209"/>
      <c r="O10" s="209"/>
      <c r="P10" s="209"/>
      <c r="Q10" s="209"/>
      <c r="R10" s="209"/>
      <c r="S10" s="209"/>
      <c r="T10" s="209"/>
      <c r="U10" s="209"/>
      <c r="V10" s="209"/>
      <c r="W10" s="209"/>
      <c r="X10" s="209"/>
      <c r="Y10" s="209"/>
    </row>
    <row r="11" spans="1:27" s="67" customFormat="1" ht="18.75" x14ac:dyDescent="0.2">
      <c r="E11" s="70"/>
      <c r="F11" s="70"/>
      <c r="G11" s="70"/>
      <c r="H11" s="70"/>
      <c r="I11" s="70"/>
      <c r="J11" s="70"/>
      <c r="K11" s="70"/>
      <c r="L11" s="70"/>
      <c r="M11" s="70"/>
      <c r="N11" s="70"/>
      <c r="O11" s="70"/>
      <c r="P11" s="70"/>
      <c r="Q11" s="70"/>
      <c r="R11" s="70"/>
      <c r="S11" s="17"/>
      <c r="T11" s="17"/>
      <c r="U11" s="17"/>
      <c r="V11" s="17"/>
      <c r="W11" s="17"/>
    </row>
    <row r="12" spans="1:27" s="67" customFormat="1" ht="18.75" customHeight="1" x14ac:dyDescent="0.2">
      <c r="E12" s="210" t="str">
        <f>'1. паспорт местоположение'!$A$12</f>
        <v>L_Che371</v>
      </c>
      <c r="F12" s="210"/>
      <c r="G12" s="210"/>
      <c r="H12" s="210"/>
      <c r="I12" s="210"/>
      <c r="J12" s="210"/>
      <c r="K12" s="210"/>
      <c r="L12" s="210"/>
      <c r="M12" s="210"/>
      <c r="N12" s="210"/>
      <c r="O12" s="210"/>
      <c r="P12" s="210"/>
      <c r="Q12" s="210"/>
      <c r="R12" s="210"/>
      <c r="S12" s="210"/>
      <c r="T12" s="210"/>
      <c r="U12" s="210"/>
      <c r="V12" s="210"/>
      <c r="W12" s="210"/>
      <c r="X12" s="210"/>
      <c r="Y12" s="210"/>
    </row>
    <row r="13" spans="1:27" s="67" customFormat="1" ht="18.75" customHeight="1" x14ac:dyDescent="0.2">
      <c r="E13" s="209" t="s">
        <v>3</v>
      </c>
      <c r="F13" s="209"/>
      <c r="G13" s="209"/>
      <c r="H13" s="209"/>
      <c r="I13" s="209"/>
      <c r="J13" s="209"/>
      <c r="K13" s="209"/>
      <c r="L13" s="209"/>
      <c r="M13" s="209"/>
      <c r="N13" s="209"/>
      <c r="O13" s="209"/>
      <c r="P13" s="209"/>
      <c r="Q13" s="209"/>
      <c r="R13" s="209"/>
      <c r="S13" s="209"/>
      <c r="T13" s="209"/>
      <c r="U13" s="209"/>
      <c r="V13" s="209"/>
      <c r="W13" s="209"/>
      <c r="X13" s="209"/>
      <c r="Y13" s="209"/>
    </row>
    <row r="14" spans="1:27" s="67" customFormat="1" ht="17.25" customHeight="1" x14ac:dyDescent="0.2">
      <c r="E14" s="1"/>
      <c r="F14" s="1"/>
      <c r="G14" s="1"/>
      <c r="H14" s="1"/>
      <c r="I14" s="1"/>
      <c r="J14" s="1"/>
      <c r="K14" s="1"/>
      <c r="L14" s="1"/>
      <c r="M14" s="1"/>
      <c r="N14" s="1"/>
      <c r="O14" s="1"/>
      <c r="P14" s="1"/>
      <c r="Q14" s="1"/>
      <c r="R14" s="1"/>
      <c r="S14" s="1"/>
      <c r="T14" s="1"/>
      <c r="U14" s="1"/>
      <c r="V14" s="1"/>
      <c r="W14" s="1"/>
    </row>
    <row r="15" spans="1:27" s="25" customFormat="1" ht="86.25" customHeight="1" x14ac:dyDescent="0.2">
      <c r="E15" s="211" t="str">
        <f>'1. паспорт местоположение'!$A$15</f>
        <v>Строительство и реконструкция сети 10-0,4 кВ (ВЛ 0,4 кВ протяженностью 105,729 км, ВЛ-10 кВ протяженностью 3,556 км, ТП 6(10)/0,4 кВ общей мощностью 6,64 МВА) в рамках "Плана (программы) снижения потерь электрической энергии в электрических сетях Гудермесских РЭС АО "Чеченэнерго"</v>
      </c>
      <c r="F15" s="211"/>
      <c r="G15" s="211"/>
      <c r="H15" s="211"/>
      <c r="I15" s="211"/>
      <c r="J15" s="211"/>
      <c r="K15" s="211"/>
      <c r="L15" s="211"/>
      <c r="M15" s="211"/>
      <c r="N15" s="211"/>
      <c r="O15" s="211"/>
      <c r="P15" s="211"/>
      <c r="Q15" s="211"/>
      <c r="R15" s="211"/>
      <c r="S15" s="211"/>
      <c r="T15" s="211"/>
      <c r="U15" s="211"/>
      <c r="V15" s="211"/>
      <c r="W15" s="211"/>
      <c r="X15" s="211"/>
      <c r="Y15" s="211"/>
    </row>
    <row r="16" spans="1:27" s="25" customFormat="1" ht="15" customHeight="1" x14ac:dyDescent="0.2">
      <c r="E16" s="209" t="s">
        <v>2</v>
      </c>
      <c r="F16" s="209"/>
      <c r="G16" s="209"/>
      <c r="H16" s="209"/>
      <c r="I16" s="209"/>
      <c r="J16" s="209"/>
      <c r="K16" s="209"/>
      <c r="L16" s="209"/>
      <c r="M16" s="209"/>
      <c r="N16" s="209"/>
      <c r="O16" s="209"/>
      <c r="P16" s="209"/>
      <c r="Q16" s="209"/>
      <c r="R16" s="209"/>
      <c r="S16" s="209"/>
      <c r="T16" s="209"/>
      <c r="U16" s="209"/>
      <c r="V16" s="209"/>
      <c r="W16" s="209"/>
      <c r="X16" s="209"/>
      <c r="Y16" s="209"/>
    </row>
    <row r="17" spans="1:27" s="25" customFormat="1" ht="15" customHeight="1" x14ac:dyDescent="0.2">
      <c r="E17" s="1"/>
      <c r="F17" s="1"/>
      <c r="G17" s="1"/>
      <c r="H17" s="1"/>
      <c r="I17" s="1"/>
      <c r="J17" s="1"/>
      <c r="K17" s="1"/>
      <c r="L17" s="1"/>
      <c r="M17" s="1"/>
      <c r="N17" s="1"/>
      <c r="O17" s="1"/>
      <c r="P17" s="1"/>
      <c r="Q17" s="1"/>
      <c r="R17" s="1"/>
      <c r="S17" s="1"/>
      <c r="T17" s="1"/>
      <c r="U17" s="1"/>
      <c r="V17" s="1"/>
      <c r="W17" s="1"/>
    </row>
    <row r="18" spans="1:27" s="25" customFormat="1" ht="15" customHeight="1" x14ac:dyDescent="0.2">
      <c r="E18" s="236"/>
      <c r="F18" s="236"/>
      <c r="G18" s="236"/>
      <c r="H18" s="236"/>
      <c r="I18" s="236"/>
      <c r="J18" s="236"/>
      <c r="K18" s="236"/>
      <c r="L18" s="236"/>
      <c r="M18" s="236"/>
      <c r="N18" s="236"/>
      <c r="O18" s="236"/>
      <c r="P18" s="236"/>
      <c r="Q18" s="236"/>
      <c r="R18" s="236"/>
      <c r="S18" s="236"/>
      <c r="T18" s="236"/>
      <c r="U18" s="236"/>
      <c r="V18" s="236"/>
      <c r="W18" s="236"/>
      <c r="X18" s="236"/>
      <c r="Y18" s="236"/>
    </row>
    <row r="19" spans="1:27" ht="25.5" customHeight="1" x14ac:dyDescent="0.25">
      <c r="A19" s="236" t="s">
        <v>244</v>
      </c>
      <c r="B19" s="236"/>
      <c r="C19" s="236"/>
      <c r="D19" s="236"/>
      <c r="E19" s="236"/>
      <c r="F19" s="236"/>
      <c r="G19" s="236"/>
      <c r="H19" s="236"/>
      <c r="I19" s="236"/>
      <c r="J19" s="236"/>
      <c r="K19" s="236"/>
      <c r="L19" s="236"/>
      <c r="M19" s="236"/>
      <c r="N19" s="236"/>
      <c r="O19" s="236"/>
      <c r="P19" s="236"/>
      <c r="Q19" s="236"/>
      <c r="R19" s="236"/>
      <c r="S19" s="236"/>
      <c r="T19" s="236"/>
      <c r="U19" s="236"/>
      <c r="V19" s="236"/>
      <c r="W19" s="236"/>
      <c r="X19" s="236"/>
      <c r="Y19" s="236"/>
      <c r="Z19" s="236"/>
      <c r="AA19" s="236"/>
    </row>
    <row r="20" spans="1:27" s="26" customFormat="1" ht="21" customHeight="1" x14ac:dyDescent="0.25"/>
    <row r="21" spans="1:27" ht="15.75" customHeight="1" x14ac:dyDescent="0.25">
      <c r="A21" s="225" t="s">
        <v>1</v>
      </c>
      <c r="B21" s="227" t="s">
        <v>249</v>
      </c>
      <c r="C21" s="228"/>
      <c r="D21" s="227" t="s">
        <v>251</v>
      </c>
      <c r="E21" s="228"/>
      <c r="F21" s="231" t="s">
        <v>29</v>
      </c>
      <c r="G21" s="234"/>
      <c r="H21" s="234"/>
      <c r="I21" s="232"/>
      <c r="J21" s="225" t="s">
        <v>252</v>
      </c>
      <c r="K21" s="227" t="s">
        <v>253</v>
      </c>
      <c r="L21" s="228"/>
      <c r="M21" s="227" t="s">
        <v>254</v>
      </c>
      <c r="N21" s="228"/>
      <c r="O21" s="227" t="s">
        <v>243</v>
      </c>
      <c r="P21" s="228"/>
      <c r="Q21" s="227" t="s">
        <v>41</v>
      </c>
      <c r="R21" s="228"/>
      <c r="S21" s="225" t="s">
        <v>40</v>
      </c>
      <c r="T21" s="225" t="s">
        <v>255</v>
      </c>
      <c r="U21" s="225" t="s">
        <v>250</v>
      </c>
      <c r="V21" s="227" t="s">
        <v>39</v>
      </c>
      <c r="W21" s="228"/>
      <c r="X21" s="231" t="s">
        <v>36</v>
      </c>
      <c r="Y21" s="234"/>
      <c r="Z21" s="231" t="s">
        <v>35</v>
      </c>
      <c r="AA21" s="234"/>
    </row>
    <row r="22" spans="1:27" ht="216" customHeight="1" x14ac:dyDescent="0.25">
      <c r="A22" s="241"/>
      <c r="B22" s="229"/>
      <c r="C22" s="230"/>
      <c r="D22" s="229"/>
      <c r="E22" s="230"/>
      <c r="F22" s="231" t="s">
        <v>38</v>
      </c>
      <c r="G22" s="232"/>
      <c r="H22" s="231" t="s">
        <v>37</v>
      </c>
      <c r="I22" s="232"/>
      <c r="J22" s="226"/>
      <c r="K22" s="229"/>
      <c r="L22" s="230"/>
      <c r="M22" s="229"/>
      <c r="N22" s="230"/>
      <c r="O22" s="229"/>
      <c r="P22" s="230"/>
      <c r="Q22" s="229"/>
      <c r="R22" s="230"/>
      <c r="S22" s="226"/>
      <c r="T22" s="226"/>
      <c r="U22" s="226"/>
      <c r="V22" s="229"/>
      <c r="W22" s="230"/>
      <c r="X22" s="27" t="s">
        <v>34</v>
      </c>
      <c r="Y22" s="27" t="s">
        <v>242</v>
      </c>
      <c r="Z22" s="27" t="s">
        <v>33</v>
      </c>
      <c r="AA22" s="27" t="s">
        <v>32</v>
      </c>
    </row>
    <row r="23" spans="1:27" ht="60" customHeight="1" x14ac:dyDescent="0.25">
      <c r="A23" s="226"/>
      <c r="B23" s="68" t="s">
        <v>30</v>
      </c>
      <c r="C23" s="68" t="s">
        <v>31</v>
      </c>
      <c r="D23" s="68" t="s">
        <v>30</v>
      </c>
      <c r="E23" s="68" t="s">
        <v>31</v>
      </c>
      <c r="F23" s="68" t="s">
        <v>30</v>
      </c>
      <c r="G23" s="68" t="s">
        <v>31</v>
      </c>
      <c r="H23" s="68" t="s">
        <v>30</v>
      </c>
      <c r="I23" s="68" t="s">
        <v>31</v>
      </c>
      <c r="J23" s="68" t="s">
        <v>30</v>
      </c>
      <c r="K23" s="68" t="s">
        <v>30</v>
      </c>
      <c r="L23" s="68" t="s">
        <v>31</v>
      </c>
      <c r="M23" s="68" t="s">
        <v>30</v>
      </c>
      <c r="N23" s="68" t="s">
        <v>31</v>
      </c>
      <c r="O23" s="68" t="s">
        <v>30</v>
      </c>
      <c r="P23" s="68" t="s">
        <v>31</v>
      </c>
      <c r="Q23" s="68" t="s">
        <v>30</v>
      </c>
      <c r="R23" s="68" t="s">
        <v>31</v>
      </c>
      <c r="S23" s="68" t="s">
        <v>30</v>
      </c>
      <c r="T23" s="68" t="s">
        <v>30</v>
      </c>
      <c r="U23" s="68" t="s">
        <v>30</v>
      </c>
      <c r="V23" s="68" t="s">
        <v>30</v>
      </c>
      <c r="W23" s="68" t="s">
        <v>31</v>
      </c>
      <c r="X23" s="68" t="s">
        <v>30</v>
      </c>
      <c r="Y23" s="68" t="s">
        <v>30</v>
      </c>
      <c r="Z23" s="27" t="s">
        <v>30</v>
      </c>
      <c r="AA23" s="27" t="s">
        <v>30</v>
      </c>
    </row>
    <row r="24" spans="1:27"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19</v>
      </c>
      <c r="R24" s="122">
        <v>20</v>
      </c>
      <c r="S24" s="122">
        <v>21</v>
      </c>
      <c r="T24" s="122">
        <v>22</v>
      </c>
      <c r="U24" s="122">
        <v>23</v>
      </c>
      <c r="V24" s="122">
        <v>24</v>
      </c>
      <c r="W24" s="122">
        <v>25</v>
      </c>
      <c r="X24" s="122">
        <v>26</v>
      </c>
      <c r="Y24" s="122">
        <v>27</v>
      </c>
      <c r="Z24" s="122">
        <v>28</v>
      </c>
      <c r="AA24" s="122">
        <v>29</v>
      </c>
    </row>
    <row r="25" spans="1:27" s="26" customFormat="1" ht="60.75" customHeight="1" x14ac:dyDescent="0.25">
      <c r="A25" s="123"/>
      <c r="B25" s="31" t="s">
        <v>294</v>
      </c>
      <c r="C25" s="31" t="s">
        <v>294</v>
      </c>
      <c r="D25" s="31" t="s">
        <v>294</v>
      </c>
      <c r="E25" s="31" t="s">
        <v>294</v>
      </c>
      <c r="F25" s="31" t="s">
        <v>294</v>
      </c>
      <c r="G25" s="31" t="s">
        <v>294</v>
      </c>
      <c r="H25" s="31" t="s">
        <v>294</v>
      </c>
      <c r="I25" s="31" t="s">
        <v>294</v>
      </c>
      <c r="J25" s="31" t="s">
        <v>294</v>
      </c>
      <c r="K25" s="31" t="s">
        <v>294</v>
      </c>
      <c r="L25" s="31" t="s">
        <v>294</v>
      </c>
      <c r="M25" s="31" t="s">
        <v>294</v>
      </c>
      <c r="N25" s="31" t="s">
        <v>294</v>
      </c>
      <c r="O25" s="31" t="s">
        <v>294</v>
      </c>
      <c r="P25" s="31" t="s">
        <v>294</v>
      </c>
      <c r="Q25" s="31" t="s">
        <v>294</v>
      </c>
      <c r="R25" s="31" t="s">
        <v>294</v>
      </c>
      <c r="S25" s="31" t="s">
        <v>294</v>
      </c>
      <c r="T25" s="31" t="s">
        <v>294</v>
      </c>
      <c r="U25" s="31" t="s">
        <v>294</v>
      </c>
      <c r="V25" s="31" t="s">
        <v>294</v>
      </c>
      <c r="W25" s="31" t="s">
        <v>294</v>
      </c>
      <c r="X25" s="31" t="s">
        <v>294</v>
      </c>
      <c r="Y25" s="31" t="s">
        <v>294</v>
      </c>
      <c r="Z25" s="31" t="s">
        <v>294</v>
      </c>
      <c r="AA25" s="31" t="s">
        <v>294</v>
      </c>
    </row>
    <row r="26" spans="1:27" ht="3" customHeight="1" x14ac:dyDescent="0.25">
      <c r="X26" s="124"/>
      <c r="Y26" s="125"/>
    </row>
    <row r="27" spans="1:27" s="32" customFormat="1" ht="12.75" x14ac:dyDescent="0.2">
      <c r="A27" s="33"/>
      <c r="B27" s="33"/>
      <c r="C27" s="33"/>
      <c r="E27" s="33"/>
    </row>
    <row r="28" spans="1:27" s="32" customFormat="1" ht="12.75" x14ac:dyDescent="0.2">
      <c r="A28" s="33"/>
      <c r="B28" s="33"/>
      <c r="C28" s="33"/>
    </row>
  </sheetData>
  <mergeCells count="27">
    <mergeCell ref="E18:Y18"/>
    <mergeCell ref="A21:A23"/>
    <mergeCell ref="D21:E22"/>
    <mergeCell ref="F21:I21"/>
    <mergeCell ref="J21:J22"/>
    <mergeCell ref="K21:L22"/>
    <mergeCell ref="M21:N22"/>
    <mergeCell ref="Q21:R22"/>
    <mergeCell ref="S21:S22"/>
    <mergeCell ref="T21:T22"/>
    <mergeCell ref="Z21:AA21"/>
    <mergeCell ref="U21:U22"/>
    <mergeCell ref="A19:AA19"/>
    <mergeCell ref="O21:P22"/>
    <mergeCell ref="F22:G22"/>
    <mergeCell ref="H22:I22"/>
    <mergeCell ref="B21:C22"/>
    <mergeCell ref="X21:Y21"/>
    <mergeCell ref="V21:W22"/>
    <mergeCell ref="A5:AA5"/>
    <mergeCell ref="E16:Y16"/>
    <mergeCell ref="E15:Y15"/>
    <mergeCell ref="E7:Y7"/>
    <mergeCell ref="E9:Y9"/>
    <mergeCell ref="E10:Y10"/>
    <mergeCell ref="E12:Y12"/>
    <mergeCell ref="E13:Y13"/>
  </mergeCells>
  <phoneticPr fontId="0" type="noConversion"/>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view="pageBreakPreview" topLeftCell="A23" zoomScale="55" zoomScaleNormal="100" zoomScaleSheetLayoutView="55" workbookViewId="0">
      <selection activeCell="C28" sqref="C28:C30"/>
    </sheetView>
  </sheetViews>
  <sheetFormatPr defaultRowHeight="15" x14ac:dyDescent="0.25"/>
  <cols>
    <col min="1" max="1" width="6.140625" style="107" customWidth="1"/>
    <col min="2" max="2" width="53.5703125" style="107" customWidth="1"/>
    <col min="3" max="3" width="98.28515625" style="107" customWidth="1"/>
    <col min="4" max="4" width="14.42578125" style="107" customWidth="1"/>
    <col min="5" max="5" width="36.5703125" style="107" customWidth="1"/>
    <col min="6" max="6" width="20" style="107" customWidth="1"/>
    <col min="7" max="7" width="25.5703125" style="107" customWidth="1"/>
    <col min="8" max="8" width="16.42578125" style="107" customWidth="1"/>
    <col min="9" max="16384" width="9.140625" style="107"/>
  </cols>
  <sheetData>
    <row r="1" spans="1:29" s="67" customFormat="1" ht="18.75" customHeight="1" x14ac:dyDescent="0.2">
      <c r="A1" s="19"/>
      <c r="C1" s="16" t="s">
        <v>22</v>
      </c>
    </row>
    <row r="2" spans="1:29" s="67" customFormat="1" ht="18.75" customHeight="1" x14ac:dyDescent="0.3">
      <c r="A2" s="19"/>
      <c r="C2" s="14" t="s">
        <v>6</v>
      </c>
    </row>
    <row r="3" spans="1:29" s="67" customFormat="1" ht="18.75" x14ac:dyDescent="0.3">
      <c r="A3" s="13"/>
      <c r="C3" s="14" t="s">
        <v>21</v>
      </c>
    </row>
    <row r="4" spans="1:29" s="67" customFormat="1" ht="18.75" x14ac:dyDescent="0.3">
      <c r="A4" s="13"/>
      <c r="C4" s="14"/>
    </row>
    <row r="5" spans="1:29" s="67" customFormat="1" ht="15.75" x14ac:dyDescent="0.2">
      <c r="A5" s="212" t="str">
        <f>'1. паспорт местоположение'!$A$5</f>
        <v>Год раскрытия информации: 2023 год</v>
      </c>
      <c r="B5" s="212"/>
      <c r="C5" s="212"/>
      <c r="D5" s="66"/>
      <c r="E5" s="66"/>
      <c r="F5" s="66"/>
      <c r="G5" s="66"/>
      <c r="H5" s="66"/>
      <c r="I5" s="66"/>
      <c r="J5" s="66"/>
      <c r="K5" s="66"/>
      <c r="L5" s="66"/>
      <c r="M5" s="66"/>
      <c r="N5" s="66"/>
      <c r="O5" s="66"/>
      <c r="P5" s="66"/>
      <c r="Q5" s="66"/>
      <c r="R5" s="66"/>
      <c r="S5" s="66"/>
      <c r="T5" s="66"/>
      <c r="U5" s="66"/>
      <c r="V5" s="66"/>
      <c r="W5" s="66"/>
      <c r="X5" s="66"/>
      <c r="Y5" s="66"/>
      <c r="Z5" s="66"/>
      <c r="AA5" s="66"/>
      <c r="AB5" s="66"/>
      <c r="AC5" s="66"/>
    </row>
    <row r="6" spans="1:29" s="67" customFormat="1" ht="18.75" x14ac:dyDescent="0.3">
      <c r="A6" s="13"/>
      <c r="G6" s="14"/>
    </row>
    <row r="7" spans="1:29" s="67" customFormat="1" ht="18.75" x14ac:dyDescent="0.2">
      <c r="A7" s="216" t="s">
        <v>5</v>
      </c>
      <c r="B7" s="216"/>
      <c r="C7" s="216"/>
      <c r="D7" s="17"/>
      <c r="E7" s="17"/>
      <c r="F7" s="17"/>
      <c r="G7" s="17"/>
      <c r="H7" s="17"/>
      <c r="I7" s="17"/>
      <c r="J7" s="17"/>
      <c r="K7" s="17"/>
      <c r="L7" s="17"/>
      <c r="M7" s="17"/>
      <c r="N7" s="17"/>
      <c r="O7" s="17"/>
      <c r="P7" s="17"/>
      <c r="Q7" s="17"/>
      <c r="R7" s="17"/>
      <c r="S7" s="17"/>
      <c r="T7" s="17"/>
      <c r="U7" s="17"/>
    </row>
    <row r="8" spans="1:29" s="67" customFormat="1" ht="18.75" x14ac:dyDescent="0.2">
      <c r="A8" s="216"/>
      <c r="B8" s="216"/>
      <c r="C8" s="216"/>
      <c r="D8" s="70"/>
      <c r="E8" s="70"/>
      <c r="F8" s="70"/>
      <c r="G8" s="70"/>
      <c r="H8" s="17"/>
      <c r="I8" s="17"/>
      <c r="J8" s="17"/>
      <c r="K8" s="17"/>
      <c r="L8" s="17"/>
      <c r="M8" s="17"/>
      <c r="N8" s="17"/>
      <c r="O8" s="17"/>
      <c r="P8" s="17"/>
      <c r="Q8" s="17"/>
      <c r="R8" s="17"/>
      <c r="S8" s="17"/>
      <c r="T8" s="17"/>
      <c r="U8" s="17"/>
    </row>
    <row r="9" spans="1:29" s="67" customFormat="1" ht="18.75" x14ac:dyDescent="0.2">
      <c r="A9" s="210" t="s">
        <v>264</v>
      </c>
      <c r="B9" s="210"/>
      <c r="C9" s="210"/>
      <c r="D9" s="18"/>
      <c r="E9" s="18"/>
      <c r="F9" s="18"/>
      <c r="G9" s="18"/>
      <c r="H9" s="17"/>
      <c r="I9" s="17"/>
      <c r="J9" s="17"/>
      <c r="K9" s="17"/>
      <c r="L9" s="17"/>
      <c r="M9" s="17"/>
      <c r="N9" s="17"/>
      <c r="O9" s="17"/>
      <c r="P9" s="17"/>
      <c r="Q9" s="17"/>
      <c r="R9" s="17"/>
      <c r="S9" s="17"/>
      <c r="T9" s="17"/>
      <c r="U9" s="17"/>
    </row>
    <row r="10" spans="1:29" s="67" customFormat="1" ht="18.75" x14ac:dyDescent="0.2">
      <c r="A10" s="209" t="s">
        <v>4</v>
      </c>
      <c r="B10" s="209"/>
      <c r="C10" s="209"/>
      <c r="D10" s="15"/>
      <c r="E10" s="15"/>
      <c r="F10" s="15"/>
      <c r="G10" s="15"/>
      <c r="H10" s="17"/>
      <c r="I10" s="17"/>
      <c r="J10" s="17"/>
      <c r="K10" s="17"/>
      <c r="L10" s="17"/>
      <c r="M10" s="17"/>
      <c r="N10" s="17"/>
      <c r="O10" s="17"/>
      <c r="P10" s="17"/>
      <c r="Q10" s="17"/>
      <c r="R10" s="17"/>
      <c r="S10" s="17"/>
      <c r="T10" s="17"/>
      <c r="U10" s="17"/>
    </row>
    <row r="11" spans="1:29" s="67" customFormat="1" ht="18.75" x14ac:dyDescent="0.2">
      <c r="A11" s="216"/>
      <c r="B11" s="216"/>
      <c r="C11" s="216"/>
      <c r="D11" s="70"/>
      <c r="E11" s="70"/>
      <c r="F11" s="70"/>
      <c r="G11" s="70"/>
      <c r="H11" s="17"/>
      <c r="I11" s="17"/>
      <c r="J11" s="17"/>
      <c r="K11" s="17"/>
      <c r="L11" s="17"/>
      <c r="M11" s="17"/>
      <c r="N11" s="17"/>
      <c r="O11" s="17"/>
      <c r="P11" s="17"/>
      <c r="Q11" s="17"/>
      <c r="R11" s="17"/>
      <c r="S11" s="17"/>
      <c r="T11" s="17"/>
      <c r="U11" s="17"/>
    </row>
    <row r="12" spans="1:29" s="67" customFormat="1" ht="18.75" x14ac:dyDescent="0.2">
      <c r="A12" s="210" t="str">
        <f>'1. паспорт местоположение'!$A$12</f>
        <v>L_Che371</v>
      </c>
      <c r="B12" s="210"/>
      <c r="C12" s="210"/>
      <c r="D12" s="18"/>
      <c r="E12" s="18"/>
      <c r="F12" s="18"/>
      <c r="G12" s="18"/>
      <c r="H12" s="17"/>
      <c r="I12" s="17"/>
      <c r="J12" s="17"/>
      <c r="K12" s="17"/>
      <c r="L12" s="17"/>
      <c r="M12" s="17"/>
      <c r="N12" s="17"/>
      <c r="O12" s="17"/>
      <c r="P12" s="17"/>
      <c r="Q12" s="17"/>
      <c r="R12" s="17"/>
      <c r="S12" s="17"/>
      <c r="T12" s="17"/>
      <c r="U12" s="17"/>
    </row>
    <row r="13" spans="1:29" s="67" customFormat="1" ht="18.75" x14ac:dyDescent="0.2">
      <c r="A13" s="209" t="s">
        <v>3</v>
      </c>
      <c r="B13" s="209"/>
      <c r="C13" s="209"/>
      <c r="D13" s="15"/>
      <c r="E13" s="15"/>
      <c r="F13" s="15"/>
      <c r="G13" s="15"/>
      <c r="H13" s="17"/>
      <c r="I13" s="17"/>
      <c r="J13" s="17"/>
      <c r="K13" s="17"/>
      <c r="L13" s="17"/>
      <c r="M13" s="17"/>
      <c r="N13" s="17"/>
      <c r="O13" s="17"/>
      <c r="P13" s="17"/>
      <c r="Q13" s="17"/>
      <c r="R13" s="17"/>
      <c r="S13" s="17"/>
      <c r="T13" s="17"/>
      <c r="U13" s="17"/>
    </row>
    <row r="14" spans="1:29" s="67" customFormat="1" ht="15.75" customHeight="1" x14ac:dyDescent="0.2">
      <c r="A14" s="235"/>
      <c r="B14" s="235"/>
      <c r="C14" s="235"/>
      <c r="D14" s="1"/>
      <c r="E14" s="1"/>
      <c r="F14" s="1"/>
      <c r="G14" s="1"/>
      <c r="H14" s="1"/>
      <c r="I14" s="1"/>
      <c r="J14" s="1"/>
      <c r="K14" s="1"/>
      <c r="L14" s="1"/>
      <c r="M14" s="1"/>
      <c r="N14" s="1"/>
      <c r="O14" s="1"/>
      <c r="P14" s="1"/>
      <c r="Q14" s="1"/>
      <c r="R14" s="1"/>
      <c r="S14" s="1"/>
      <c r="T14" s="1"/>
      <c r="U14" s="1"/>
    </row>
    <row r="15" spans="1:29" s="25" customFormat="1" ht="87.75" customHeight="1" x14ac:dyDescent="0.2">
      <c r="A15" s="211" t="str">
        <f>'1. паспорт местоположение'!$A$15</f>
        <v>Строительство и реконструкция сети 10-0,4 кВ (ВЛ 0,4 кВ протяженностью 105,729 км, ВЛ-10 кВ протяженностью 3,556 км, ТП 6(10)/0,4 кВ общей мощностью 6,64 МВА) в рамках "Плана (программы) снижения потерь электрической энергии в электрических сетях Гудермесских РЭС АО "Чеченэнерго"</v>
      </c>
      <c r="B15" s="211"/>
      <c r="C15" s="211"/>
      <c r="D15" s="18"/>
      <c r="E15" s="18"/>
      <c r="F15" s="18"/>
      <c r="G15" s="18"/>
      <c r="H15" s="18"/>
      <c r="I15" s="18"/>
      <c r="J15" s="18"/>
      <c r="K15" s="18"/>
      <c r="L15" s="18"/>
      <c r="M15" s="18"/>
      <c r="N15" s="18"/>
      <c r="O15" s="18"/>
      <c r="P15" s="18"/>
      <c r="Q15" s="18"/>
      <c r="R15" s="18"/>
      <c r="S15" s="18"/>
      <c r="T15" s="18"/>
      <c r="U15" s="18"/>
    </row>
    <row r="16" spans="1:29" s="25" customFormat="1" ht="15" customHeight="1" x14ac:dyDescent="0.2">
      <c r="A16" s="209" t="s">
        <v>2</v>
      </c>
      <c r="B16" s="209"/>
      <c r="C16" s="209"/>
      <c r="D16" s="15"/>
      <c r="E16" s="15"/>
      <c r="F16" s="15"/>
      <c r="G16" s="15"/>
      <c r="H16" s="15"/>
      <c r="I16" s="15"/>
      <c r="J16" s="15"/>
      <c r="K16" s="15"/>
      <c r="L16" s="15"/>
      <c r="M16" s="15"/>
      <c r="N16" s="15"/>
      <c r="O16" s="15"/>
      <c r="P16" s="15"/>
      <c r="Q16" s="15"/>
      <c r="R16" s="15"/>
      <c r="S16" s="15"/>
      <c r="T16" s="15"/>
      <c r="U16" s="15"/>
    </row>
    <row r="17" spans="1:21" s="25" customFormat="1" ht="15" customHeight="1" x14ac:dyDescent="0.2">
      <c r="A17" s="235"/>
      <c r="B17" s="235"/>
      <c r="C17" s="235"/>
      <c r="D17" s="1"/>
      <c r="E17" s="1"/>
      <c r="F17" s="1"/>
      <c r="G17" s="1"/>
      <c r="H17" s="1"/>
      <c r="I17" s="1"/>
      <c r="J17" s="1"/>
      <c r="K17" s="1"/>
      <c r="L17" s="1"/>
      <c r="M17" s="1"/>
      <c r="N17" s="1"/>
      <c r="O17" s="1"/>
      <c r="P17" s="1"/>
      <c r="Q17" s="1"/>
      <c r="R17" s="1"/>
    </row>
    <row r="18" spans="1:21" s="25" customFormat="1" ht="27.75" customHeight="1" x14ac:dyDescent="0.2">
      <c r="A18" s="220" t="s">
        <v>241</v>
      </c>
      <c r="B18" s="220"/>
      <c r="C18" s="220"/>
      <c r="D18" s="100"/>
      <c r="E18" s="100"/>
      <c r="F18" s="100"/>
      <c r="G18" s="100"/>
      <c r="H18" s="100"/>
      <c r="I18" s="100"/>
      <c r="J18" s="100"/>
      <c r="K18" s="100"/>
      <c r="L18" s="100"/>
      <c r="M18" s="100"/>
      <c r="N18" s="100"/>
      <c r="O18" s="100"/>
      <c r="P18" s="100"/>
      <c r="Q18" s="100"/>
      <c r="R18" s="100"/>
      <c r="S18" s="100"/>
      <c r="T18" s="100"/>
      <c r="U18" s="100"/>
    </row>
    <row r="19" spans="1:21" s="25" customFormat="1" ht="15" customHeight="1" x14ac:dyDescent="0.2">
      <c r="A19" s="15"/>
      <c r="B19" s="15"/>
      <c r="C19" s="15"/>
      <c r="D19" s="15"/>
      <c r="E19" s="15"/>
      <c r="F19" s="15"/>
      <c r="G19" s="15"/>
      <c r="H19" s="1"/>
      <c r="I19" s="1"/>
      <c r="J19" s="1"/>
      <c r="K19" s="1"/>
      <c r="L19" s="1"/>
      <c r="M19" s="1"/>
      <c r="N19" s="1"/>
      <c r="O19" s="1"/>
      <c r="P19" s="1"/>
      <c r="Q19" s="1"/>
      <c r="R19" s="1"/>
    </row>
    <row r="20" spans="1:21" s="25" customFormat="1" ht="39.75" customHeight="1" x14ac:dyDescent="0.2">
      <c r="A20" s="115" t="s">
        <v>1</v>
      </c>
      <c r="B20" s="105" t="s">
        <v>20</v>
      </c>
      <c r="C20" s="104" t="s">
        <v>19</v>
      </c>
      <c r="D20" s="15"/>
      <c r="E20" s="15"/>
      <c r="F20" s="15"/>
      <c r="G20" s="15"/>
      <c r="H20" s="1"/>
      <c r="I20" s="1"/>
      <c r="J20" s="1"/>
      <c r="K20" s="1"/>
      <c r="L20" s="1"/>
      <c r="M20" s="1"/>
      <c r="N20" s="1"/>
      <c r="O20" s="1"/>
      <c r="P20" s="1"/>
      <c r="Q20" s="1"/>
      <c r="R20" s="1"/>
    </row>
    <row r="21" spans="1:21" s="25" customFormat="1" ht="16.5" customHeight="1" x14ac:dyDescent="0.2">
      <c r="A21" s="104">
        <v>1</v>
      </c>
      <c r="B21" s="105">
        <v>2</v>
      </c>
      <c r="C21" s="104">
        <v>3</v>
      </c>
      <c r="D21" s="15"/>
      <c r="E21" s="15"/>
      <c r="F21" s="15"/>
      <c r="G21" s="15"/>
      <c r="H21" s="1"/>
      <c r="I21" s="1"/>
      <c r="J21" s="1"/>
      <c r="K21" s="1"/>
      <c r="L21" s="1"/>
      <c r="M21" s="1"/>
      <c r="N21" s="1"/>
      <c r="O21" s="1"/>
      <c r="P21" s="1"/>
      <c r="Q21" s="1"/>
      <c r="R21" s="1"/>
    </row>
    <row r="22" spans="1:21" s="25" customFormat="1" ht="129.75" customHeight="1" x14ac:dyDescent="0.2">
      <c r="A22" s="106" t="s">
        <v>18</v>
      </c>
      <c r="B22" s="59" t="s">
        <v>247</v>
      </c>
      <c r="C22" s="116" t="s">
        <v>512</v>
      </c>
      <c r="D22" s="15"/>
      <c r="E22" s="15"/>
      <c r="F22" s="1"/>
      <c r="G22" s="1"/>
      <c r="H22" s="1"/>
      <c r="I22" s="1"/>
      <c r="J22" s="1"/>
      <c r="K22" s="1"/>
      <c r="L22" s="1"/>
      <c r="M22" s="1"/>
      <c r="N22" s="1"/>
      <c r="O22" s="1"/>
      <c r="P22" s="1"/>
    </row>
    <row r="23" spans="1:21" ht="113.25" customHeight="1" x14ac:dyDescent="0.25">
      <c r="A23" s="106" t="s">
        <v>17</v>
      </c>
      <c r="B23" s="117" t="s">
        <v>14</v>
      </c>
      <c r="C23" s="11" t="s">
        <v>513</v>
      </c>
    </row>
    <row r="24" spans="1:21" ht="82.5" customHeight="1" x14ac:dyDescent="0.25">
      <c r="A24" s="106" t="s">
        <v>16</v>
      </c>
      <c r="B24" s="117" t="s">
        <v>259</v>
      </c>
      <c r="C24" s="115" t="s">
        <v>486</v>
      </c>
    </row>
    <row r="25" spans="1:21" ht="63" customHeight="1" x14ac:dyDescent="0.25">
      <c r="A25" s="106" t="s">
        <v>15</v>
      </c>
      <c r="B25" s="117" t="s">
        <v>260</v>
      </c>
      <c r="C25" s="118" t="s">
        <v>514</v>
      </c>
      <c r="D25" s="119" t="str">
        <f>IF(('6.2. Паспорт фин осв ввод'!D54)&gt;0,(ROUND(('6.2. Паспорт фин осв ввод'!D52/'6.2. Паспорт фин осв ввод'!D54),2)&amp;"млн.руб./МВА "),"-")</f>
        <v>-</v>
      </c>
      <c r="E25" s="120" t="str">
        <f>IF(('6.2. Паспорт фин осв ввод'!D56)&gt;0,(ROUND(('6.2. Паспорт фин осв ввод'!D52/'6.2. Паспорт фин осв ввод'!D56),2)&amp;" млн.руб./км"),"-")</f>
        <v>-</v>
      </c>
    </row>
    <row r="26" spans="1:21" ht="42.75" customHeight="1" x14ac:dyDescent="0.25">
      <c r="A26" s="106" t="s">
        <v>13</v>
      </c>
      <c r="B26" s="117" t="s">
        <v>142</v>
      </c>
      <c r="C26" s="115" t="s">
        <v>447</v>
      </c>
    </row>
    <row r="27" spans="1:21" ht="268.5" customHeight="1" x14ac:dyDescent="0.25">
      <c r="A27" s="106" t="s">
        <v>12</v>
      </c>
      <c r="B27" s="117" t="s">
        <v>248</v>
      </c>
      <c r="C27" s="115" t="s">
        <v>455</v>
      </c>
    </row>
    <row r="28" spans="1:21" ht="42.75" customHeight="1" x14ac:dyDescent="0.25">
      <c r="A28" s="106" t="s">
        <v>10</v>
      </c>
      <c r="B28" s="117" t="s">
        <v>11</v>
      </c>
      <c r="C28" s="62">
        <f>VLOOKUP($A$12,'[1]6.2. отчет'!$D:$OP,399,0)</f>
        <v>2019</v>
      </c>
    </row>
    <row r="29" spans="1:21" ht="42.75" customHeight="1" x14ac:dyDescent="0.25">
      <c r="A29" s="106" t="s">
        <v>8</v>
      </c>
      <c r="B29" s="115" t="s">
        <v>9</v>
      </c>
      <c r="C29" s="62">
        <f>VLOOKUP($A$12,'[1]6.2. отчет'!$D:$OP,402,0)</f>
        <v>2022</v>
      </c>
    </row>
    <row r="30" spans="1:21" ht="42.75" customHeight="1" x14ac:dyDescent="0.25">
      <c r="A30" s="106" t="s">
        <v>26</v>
      </c>
      <c r="B30" s="115" t="s">
        <v>7</v>
      </c>
      <c r="C30" s="62">
        <f>VLOOKUP($A$12,'[1]6.2. отчет'!$D:$OP,403,0)</f>
        <v>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L31" sqref="L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9.5703125" customWidth="1"/>
    <col min="9" max="9" width="19.42578125" customWidth="1"/>
    <col min="10" max="10" width="25.85546875" customWidth="1"/>
    <col min="11" max="11" width="24.5703125" customWidth="1"/>
    <col min="12" max="12" width="30.85546875" customWidth="1"/>
    <col min="13" max="13" width="27.140625" customWidth="1"/>
    <col min="14" max="14" width="32.42578125" customWidth="1"/>
    <col min="15" max="15" width="13.28515625" hidden="1" customWidth="1"/>
    <col min="16" max="16" width="8.7109375" hidden="1" customWidth="1"/>
    <col min="17" max="17" width="12.7109375" hidden="1" customWidth="1"/>
    <col min="18" max="18" width="0" hidden="1" customWidth="1"/>
    <col min="19" max="19" width="17" hidden="1" customWidth="1"/>
    <col min="20" max="21" width="12" hidden="1" customWidth="1"/>
    <col min="22" max="22" width="11" hidden="1" customWidth="1"/>
    <col min="23" max="25" width="17.7109375" hidden="1" customWidth="1"/>
    <col min="26" max="26" width="46.5703125" hidden="1" customWidth="1"/>
    <col min="27" max="28" width="12.28515625" customWidth="1"/>
  </cols>
  <sheetData>
    <row r="1" spans="1:28" ht="18.75" x14ac:dyDescent="0.25">
      <c r="Z1" s="16" t="s">
        <v>22</v>
      </c>
    </row>
    <row r="2" spans="1:28" ht="18.75" x14ac:dyDescent="0.3">
      <c r="Z2" s="14" t="s">
        <v>6</v>
      </c>
    </row>
    <row r="3" spans="1:28" ht="18.75" x14ac:dyDescent="0.3">
      <c r="Z3" s="14" t="s">
        <v>21</v>
      </c>
    </row>
    <row r="4" spans="1:28" s="67" customFormat="1" ht="15.75" x14ac:dyDescent="0.25">
      <c r="D4" s="12"/>
      <c r="E4" s="12"/>
      <c r="F4" s="12"/>
      <c r="G4" s="212" t="str">
        <f>'1. паспорт местоположение'!$A$5</f>
        <v>Год раскрытия информации: 2023 год</v>
      </c>
      <c r="H4" s="212"/>
      <c r="I4" s="212"/>
      <c r="J4" s="212"/>
    </row>
    <row r="5" spans="1:28" s="67" customFormat="1" ht="15.75" x14ac:dyDescent="0.2">
      <c r="G5" s="248"/>
      <c r="H5" s="248"/>
      <c r="I5" s="248"/>
      <c r="J5" s="248"/>
    </row>
    <row r="6" spans="1:28" s="67" customFormat="1" ht="18.75" x14ac:dyDescent="0.2">
      <c r="D6" s="17"/>
      <c r="E6" s="17"/>
      <c r="F6" s="17"/>
      <c r="G6" s="216" t="s">
        <v>5</v>
      </c>
      <c r="H6" s="216"/>
      <c r="I6" s="216"/>
      <c r="J6" s="216"/>
      <c r="K6" s="17"/>
      <c r="L6" s="17"/>
      <c r="M6" s="17"/>
      <c r="N6" s="17"/>
      <c r="O6" s="17"/>
      <c r="P6" s="17"/>
      <c r="Q6" s="17"/>
      <c r="R6" s="17"/>
      <c r="S6" s="17"/>
      <c r="T6" s="17"/>
      <c r="U6" s="17"/>
      <c r="V6" s="17"/>
    </row>
    <row r="7" spans="1:28" s="67" customFormat="1" ht="18.75" x14ac:dyDescent="0.2">
      <c r="D7" s="70"/>
      <c r="E7" s="70"/>
      <c r="F7" s="70"/>
      <c r="G7" s="216"/>
      <c r="H7" s="216"/>
      <c r="I7" s="216"/>
      <c r="J7" s="216"/>
      <c r="K7" s="17"/>
      <c r="L7" s="17"/>
      <c r="M7" s="17"/>
      <c r="N7" s="17"/>
      <c r="O7" s="17"/>
      <c r="P7" s="17"/>
      <c r="Q7" s="17"/>
      <c r="R7" s="17"/>
      <c r="S7" s="17"/>
      <c r="T7" s="17"/>
      <c r="U7" s="17"/>
      <c r="V7" s="17"/>
    </row>
    <row r="8" spans="1:28" s="67" customFormat="1" ht="18.75" x14ac:dyDescent="0.2">
      <c r="D8" s="18"/>
      <c r="E8" s="18"/>
      <c r="F8" s="18"/>
      <c r="G8" s="210" t="s">
        <v>264</v>
      </c>
      <c r="H8" s="210"/>
      <c r="I8" s="210"/>
      <c r="J8" s="210"/>
      <c r="K8" s="17"/>
      <c r="L8" s="17"/>
      <c r="M8" s="17"/>
      <c r="N8" s="17"/>
      <c r="O8" s="17"/>
      <c r="P8" s="17"/>
      <c r="Q8" s="17"/>
      <c r="R8" s="17"/>
      <c r="S8" s="17"/>
      <c r="T8" s="17"/>
      <c r="U8" s="17"/>
      <c r="V8" s="17"/>
    </row>
    <row r="9" spans="1:28" s="67" customFormat="1" ht="18.75" x14ac:dyDescent="0.2">
      <c r="D9" s="15"/>
      <c r="E9" s="15"/>
      <c r="F9" s="15"/>
      <c r="G9" s="209" t="s">
        <v>4</v>
      </c>
      <c r="H9" s="209"/>
      <c r="I9" s="209"/>
      <c r="J9" s="209"/>
      <c r="K9" s="17"/>
      <c r="L9" s="17"/>
      <c r="M9" s="17"/>
      <c r="N9" s="17"/>
      <c r="O9" s="17"/>
      <c r="P9" s="17"/>
      <c r="Q9" s="17"/>
      <c r="R9" s="17"/>
      <c r="S9" s="17"/>
      <c r="T9" s="17"/>
      <c r="U9" s="17"/>
      <c r="V9" s="17"/>
    </row>
    <row r="10" spans="1:28" s="67" customFormat="1" ht="18.75" x14ac:dyDescent="0.2">
      <c r="D10" s="70"/>
      <c r="E10" s="70"/>
      <c r="F10" s="70"/>
      <c r="G10" s="216"/>
      <c r="H10" s="216"/>
      <c r="I10" s="216"/>
      <c r="J10" s="216"/>
      <c r="K10" s="17"/>
      <c r="L10" s="17"/>
      <c r="M10" s="17"/>
      <c r="N10" s="17"/>
      <c r="O10" s="17"/>
      <c r="P10" s="17"/>
      <c r="Q10" s="17"/>
      <c r="R10" s="17"/>
      <c r="S10" s="17"/>
      <c r="T10" s="17"/>
      <c r="U10" s="17"/>
      <c r="V10" s="17"/>
    </row>
    <row r="11" spans="1:28" s="67" customFormat="1" ht="18.75" x14ac:dyDescent="0.2">
      <c r="D11" s="18"/>
      <c r="E11" s="18"/>
      <c r="F11" s="18"/>
      <c r="G11" s="210" t="str">
        <f>'1. паспорт местоположение'!$A$12</f>
        <v>L_Che371</v>
      </c>
      <c r="H11" s="210"/>
      <c r="I11" s="210"/>
      <c r="J11" s="210"/>
      <c r="K11" s="17"/>
      <c r="L11" s="17"/>
      <c r="M11" s="17"/>
      <c r="N11" s="17"/>
      <c r="O11" s="17"/>
      <c r="P11" s="17"/>
      <c r="Q11" s="17"/>
      <c r="R11" s="17"/>
      <c r="S11" s="17"/>
      <c r="T11" s="17"/>
      <c r="U11" s="17"/>
      <c r="V11" s="17"/>
    </row>
    <row r="12" spans="1:28" s="67" customFormat="1" ht="18.75" x14ac:dyDescent="0.2">
      <c r="D12" s="15"/>
      <c r="E12" s="15"/>
      <c r="F12" s="15"/>
      <c r="G12" s="209" t="s">
        <v>3</v>
      </c>
      <c r="H12" s="209"/>
      <c r="I12" s="209"/>
      <c r="J12" s="209"/>
      <c r="K12" s="17"/>
      <c r="L12" s="17"/>
      <c r="M12" s="17"/>
      <c r="N12" s="17"/>
      <c r="O12" s="17"/>
      <c r="P12" s="17"/>
      <c r="Q12" s="17"/>
      <c r="R12" s="17"/>
      <c r="S12" s="17"/>
      <c r="T12" s="17"/>
      <c r="U12" s="17"/>
      <c r="V12" s="17"/>
    </row>
    <row r="13" spans="1:28" s="67" customFormat="1" ht="15.75" customHeight="1" x14ac:dyDescent="0.2">
      <c r="D13" s="1"/>
      <c r="E13" s="1"/>
      <c r="F13" s="1"/>
      <c r="G13" s="235"/>
      <c r="H13" s="235"/>
      <c r="I13" s="235"/>
      <c r="J13" s="235"/>
      <c r="K13" s="1"/>
      <c r="L13" s="1"/>
      <c r="M13" s="1"/>
      <c r="N13" s="1"/>
      <c r="O13" s="1"/>
      <c r="P13" s="1"/>
      <c r="Q13" s="1"/>
      <c r="R13" s="1"/>
      <c r="S13" s="1"/>
      <c r="T13" s="1"/>
      <c r="U13" s="1"/>
      <c r="V13" s="1"/>
    </row>
    <row r="14" spans="1:28" s="25" customFormat="1" ht="112.5" customHeight="1" x14ac:dyDescent="0.2">
      <c r="D14" s="18"/>
      <c r="E14" s="211" t="str">
        <f>'1. паспорт местоположение'!$A$15</f>
        <v>Строительство и реконструкция сети 10-0,4 кВ (ВЛ 0,4 кВ протяженностью 105,729 км, ВЛ-10 кВ протяженностью 3,556 км, ТП 6(10)/0,4 кВ общей мощностью 6,64 МВА) в рамках "Плана (программы) снижения потерь электрической энергии в электрических сетях Гудермесских РЭС АО "Чеченэнерго"</v>
      </c>
      <c r="F14" s="211"/>
      <c r="G14" s="211"/>
      <c r="H14" s="211"/>
      <c r="I14" s="211"/>
      <c r="J14" s="211"/>
      <c r="K14" s="211"/>
      <c r="L14" s="18"/>
      <c r="M14" s="18"/>
      <c r="N14" s="18"/>
      <c r="O14" s="18"/>
      <c r="P14" s="18"/>
      <c r="Q14" s="18"/>
      <c r="R14" s="18"/>
      <c r="S14" s="18"/>
      <c r="T14" s="18"/>
      <c r="U14" s="18"/>
      <c r="V14" s="18"/>
    </row>
    <row r="15" spans="1:28" s="25" customFormat="1" ht="15" customHeight="1" x14ac:dyDescent="0.2">
      <c r="D15" s="15"/>
      <c r="E15" s="15"/>
      <c r="F15" s="15"/>
      <c r="G15" s="209" t="s">
        <v>2</v>
      </c>
      <c r="H15" s="209"/>
      <c r="I15" s="209"/>
      <c r="J15" s="209"/>
      <c r="K15" s="15"/>
      <c r="L15" s="15"/>
      <c r="M15" s="15"/>
      <c r="N15" s="15"/>
      <c r="O15" s="15"/>
      <c r="P15" s="15"/>
      <c r="Q15" s="15"/>
      <c r="R15" s="15"/>
      <c r="S15" s="15"/>
      <c r="T15" s="15"/>
      <c r="U15" s="15"/>
      <c r="V15" s="15"/>
    </row>
    <row r="16" spans="1:28" x14ac:dyDescent="0.25">
      <c r="A16" s="242"/>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36"/>
      <c r="AB16" s="36"/>
    </row>
    <row r="17" spans="1:28" x14ac:dyDescent="0.2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36"/>
      <c r="AB17" s="36"/>
    </row>
    <row r="18" spans="1:28" x14ac:dyDescent="0.2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36"/>
      <c r="AB18" s="36"/>
    </row>
    <row r="19" spans="1:28" x14ac:dyDescent="0.2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36"/>
      <c r="AB19" s="36"/>
    </row>
    <row r="20" spans="1:28" x14ac:dyDescent="0.25">
      <c r="A20" s="243" t="s">
        <v>317</v>
      </c>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37"/>
      <c r="AB20" s="37"/>
    </row>
    <row r="21" spans="1:28" ht="32.25" customHeight="1" x14ac:dyDescent="0.25">
      <c r="A21" s="244" t="s">
        <v>318</v>
      </c>
      <c r="B21" s="245"/>
      <c r="C21" s="245"/>
      <c r="D21" s="245"/>
      <c r="E21" s="245"/>
      <c r="F21" s="245"/>
      <c r="G21" s="245"/>
      <c r="H21" s="245"/>
      <c r="I21" s="245"/>
      <c r="J21" s="245"/>
      <c r="K21" s="245"/>
      <c r="L21" s="246"/>
      <c r="M21" s="247" t="s">
        <v>319</v>
      </c>
      <c r="N21" s="247"/>
      <c r="O21" s="247"/>
      <c r="P21" s="247"/>
      <c r="Q21" s="247"/>
      <c r="R21" s="247"/>
      <c r="S21" s="247"/>
      <c r="T21" s="247"/>
      <c r="U21" s="247"/>
      <c r="V21" s="247"/>
      <c r="W21" s="247"/>
      <c r="X21" s="247"/>
      <c r="Y21" s="247"/>
      <c r="Z21" s="247"/>
    </row>
    <row r="22" spans="1:28" ht="151.5" customHeight="1" x14ac:dyDescent="0.25">
      <c r="A22" s="108" t="s">
        <v>320</v>
      </c>
      <c r="B22" s="109" t="s">
        <v>321</v>
      </c>
      <c r="C22" s="108" t="s">
        <v>322</v>
      </c>
      <c r="D22" s="108" t="s">
        <v>323</v>
      </c>
      <c r="E22" s="108" t="s">
        <v>324</v>
      </c>
      <c r="F22" s="108" t="s">
        <v>325</v>
      </c>
      <c r="G22" s="108" t="s">
        <v>326</v>
      </c>
      <c r="H22" s="108" t="s">
        <v>327</v>
      </c>
      <c r="I22" s="108" t="s">
        <v>328</v>
      </c>
      <c r="J22" s="108" t="s">
        <v>329</v>
      </c>
      <c r="K22" s="109" t="s">
        <v>330</v>
      </c>
      <c r="L22" s="109" t="s">
        <v>331</v>
      </c>
      <c r="M22" s="110" t="s">
        <v>332</v>
      </c>
      <c r="N22" s="109" t="s">
        <v>333</v>
      </c>
      <c r="O22" s="108" t="s">
        <v>334</v>
      </c>
      <c r="P22" s="108" t="s">
        <v>335</v>
      </c>
      <c r="Q22" s="108" t="s">
        <v>336</v>
      </c>
      <c r="R22" s="108" t="s">
        <v>327</v>
      </c>
      <c r="S22" s="108" t="s">
        <v>337</v>
      </c>
      <c r="T22" s="108" t="s">
        <v>338</v>
      </c>
      <c r="U22" s="108" t="s">
        <v>339</v>
      </c>
      <c r="V22" s="108" t="s">
        <v>336</v>
      </c>
      <c r="W22" s="111" t="s">
        <v>340</v>
      </c>
      <c r="X22" s="111" t="s">
        <v>341</v>
      </c>
      <c r="Y22" s="111" t="s">
        <v>342</v>
      </c>
      <c r="Z22" s="38" t="s">
        <v>343</v>
      </c>
    </row>
    <row r="23" spans="1:28" ht="16.5" customHeight="1" x14ac:dyDescent="0.25">
      <c r="A23" s="108">
        <v>1</v>
      </c>
      <c r="B23" s="109">
        <v>2</v>
      </c>
      <c r="C23" s="108">
        <v>3</v>
      </c>
      <c r="D23" s="109">
        <v>4</v>
      </c>
      <c r="E23" s="108">
        <v>5</v>
      </c>
      <c r="F23" s="109">
        <v>6</v>
      </c>
      <c r="G23" s="108">
        <v>7</v>
      </c>
      <c r="H23" s="109">
        <v>8</v>
      </c>
      <c r="I23" s="108">
        <v>9</v>
      </c>
      <c r="J23" s="109">
        <v>10</v>
      </c>
      <c r="K23" s="108">
        <v>11</v>
      </c>
      <c r="L23" s="109">
        <v>12</v>
      </c>
      <c r="M23" s="108">
        <v>13</v>
      </c>
      <c r="N23" s="109">
        <v>14</v>
      </c>
      <c r="O23" s="108">
        <v>15</v>
      </c>
      <c r="P23" s="109">
        <v>16</v>
      </c>
      <c r="Q23" s="108">
        <v>17</v>
      </c>
      <c r="R23" s="109">
        <v>18</v>
      </c>
      <c r="S23" s="108">
        <v>19</v>
      </c>
      <c r="T23" s="109">
        <v>20</v>
      </c>
      <c r="U23" s="108">
        <v>21</v>
      </c>
      <c r="V23" s="109">
        <v>22</v>
      </c>
      <c r="W23" s="108">
        <v>23</v>
      </c>
      <c r="X23" s="109">
        <v>24</v>
      </c>
      <c r="Y23" s="108">
        <v>25</v>
      </c>
      <c r="Z23" s="109">
        <v>26</v>
      </c>
    </row>
    <row r="24" spans="1:28" ht="45.75" customHeight="1" x14ac:dyDescent="0.25">
      <c r="A24" s="39" t="s">
        <v>344</v>
      </c>
      <c r="B24" s="39"/>
      <c r="C24" s="40" t="s">
        <v>345</v>
      </c>
      <c r="D24" s="40" t="s">
        <v>346</v>
      </c>
      <c r="E24" s="40" t="s">
        <v>347</v>
      </c>
      <c r="F24" s="40" t="s">
        <v>348</v>
      </c>
      <c r="G24" s="40" t="s">
        <v>349</v>
      </c>
      <c r="H24" s="40" t="s">
        <v>327</v>
      </c>
      <c r="I24" s="40" t="s">
        <v>350</v>
      </c>
      <c r="J24" s="40" t="s">
        <v>351</v>
      </c>
      <c r="K24" s="112"/>
      <c r="L24" s="40" t="s">
        <v>352</v>
      </c>
      <c r="M24" s="41" t="s">
        <v>353</v>
      </c>
      <c r="N24" s="112" t="s">
        <v>294</v>
      </c>
      <c r="O24" s="112" t="s">
        <v>294</v>
      </c>
      <c r="P24" s="112" t="s">
        <v>294</v>
      </c>
      <c r="Q24" s="112" t="s">
        <v>294</v>
      </c>
      <c r="R24" s="112" t="s">
        <v>294</v>
      </c>
      <c r="S24" s="112" t="s">
        <v>294</v>
      </c>
      <c r="T24" s="112" t="s">
        <v>294</v>
      </c>
      <c r="U24" s="112" t="s">
        <v>294</v>
      </c>
      <c r="V24" s="112" t="s">
        <v>294</v>
      </c>
      <c r="W24" s="112" t="s">
        <v>294</v>
      </c>
      <c r="X24" s="112" t="s">
        <v>294</v>
      </c>
      <c r="Y24" s="112" t="s">
        <v>294</v>
      </c>
      <c r="Z24" s="113" t="s">
        <v>354</v>
      </c>
    </row>
    <row r="25" spans="1:28" x14ac:dyDescent="0.25">
      <c r="A25" s="112" t="s">
        <v>355</v>
      </c>
      <c r="B25" s="112" t="s">
        <v>356</v>
      </c>
      <c r="C25" s="112" t="s">
        <v>294</v>
      </c>
      <c r="D25" s="112" t="s">
        <v>294</v>
      </c>
      <c r="E25" s="112" t="s">
        <v>294</v>
      </c>
      <c r="F25" s="112" t="s">
        <v>294</v>
      </c>
      <c r="G25" s="112" t="s">
        <v>294</v>
      </c>
      <c r="H25" s="112" t="s">
        <v>294</v>
      </c>
      <c r="I25" s="112" t="s">
        <v>294</v>
      </c>
      <c r="J25" s="112" t="s">
        <v>294</v>
      </c>
      <c r="K25" s="40" t="s">
        <v>357</v>
      </c>
      <c r="L25" s="112" t="s">
        <v>294</v>
      </c>
      <c r="M25" s="40" t="s">
        <v>358</v>
      </c>
      <c r="N25" s="112" t="s">
        <v>294</v>
      </c>
      <c r="O25" s="112" t="s">
        <v>294</v>
      </c>
      <c r="P25" s="112" t="s">
        <v>294</v>
      </c>
      <c r="Q25" s="112" t="s">
        <v>294</v>
      </c>
      <c r="R25" s="112" t="s">
        <v>294</v>
      </c>
      <c r="S25" s="112" t="s">
        <v>294</v>
      </c>
      <c r="T25" s="112" t="s">
        <v>294</v>
      </c>
      <c r="U25" s="112" t="s">
        <v>294</v>
      </c>
      <c r="V25" s="112" t="s">
        <v>294</v>
      </c>
      <c r="W25" s="112" t="s">
        <v>294</v>
      </c>
      <c r="X25" s="112" t="s">
        <v>294</v>
      </c>
      <c r="Y25" s="112" t="s">
        <v>294</v>
      </c>
      <c r="Z25" s="112" t="s">
        <v>294</v>
      </c>
    </row>
    <row r="26" spans="1:28" x14ac:dyDescent="0.25">
      <c r="A26" s="112" t="s">
        <v>355</v>
      </c>
      <c r="B26" s="112" t="s">
        <v>359</v>
      </c>
      <c r="C26" s="112" t="s">
        <v>294</v>
      </c>
      <c r="D26" s="112" t="s">
        <v>294</v>
      </c>
      <c r="E26" s="112" t="s">
        <v>294</v>
      </c>
      <c r="F26" s="112" t="s">
        <v>294</v>
      </c>
      <c r="G26" s="112" t="s">
        <v>294</v>
      </c>
      <c r="H26" s="112" t="s">
        <v>294</v>
      </c>
      <c r="I26" s="112" t="s">
        <v>294</v>
      </c>
      <c r="J26" s="112" t="s">
        <v>294</v>
      </c>
      <c r="K26" s="40" t="s">
        <v>360</v>
      </c>
      <c r="L26" s="112" t="s">
        <v>294</v>
      </c>
      <c r="M26" s="40" t="s">
        <v>361</v>
      </c>
      <c r="N26" s="112" t="s">
        <v>294</v>
      </c>
      <c r="O26" s="112" t="s">
        <v>294</v>
      </c>
      <c r="P26" s="112" t="s">
        <v>294</v>
      </c>
      <c r="Q26" s="112" t="s">
        <v>294</v>
      </c>
      <c r="R26" s="112" t="s">
        <v>294</v>
      </c>
      <c r="S26" s="112" t="s">
        <v>294</v>
      </c>
      <c r="T26" s="112" t="s">
        <v>294</v>
      </c>
      <c r="U26" s="112" t="s">
        <v>294</v>
      </c>
      <c r="V26" s="112" t="s">
        <v>294</v>
      </c>
      <c r="W26" s="112" t="s">
        <v>294</v>
      </c>
      <c r="X26" s="112" t="s">
        <v>294</v>
      </c>
      <c r="Y26" s="112" t="s">
        <v>294</v>
      </c>
      <c r="Z26" s="112" t="s">
        <v>294</v>
      </c>
    </row>
    <row r="27" spans="1:28" x14ac:dyDescent="0.25">
      <c r="A27" s="112" t="s">
        <v>355</v>
      </c>
      <c r="B27" s="112" t="s">
        <v>362</v>
      </c>
      <c r="C27" s="112" t="s">
        <v>294</v>
      </c>
      <c r="D27" s="112" t="s">
        <v>294</v>
      </c>
      <c r="E27" s="112" t="s">
        <v>294</v>
      </c>
      <c r="F27" s="112" t="s">
        <v>294</v>
      </c>
      <c r="G27" s="112" t="s">
        <v>294</v>
      </c>
      <c r="H27" s="112" t="s">
        <v>294</v>
      </c>
      <c r="I27" s="112" t="s">
        <v>294</v>
      </c>
      <c r="J27" s="112" t="s">
        <v>294</v>
      </c>
      <c r="K27" s="40" t="s">
        <v>363</v>
      </c>
      <c r="L27" s="112" t="s">
        <v>294</v>
      </c>
      <c r="M27" s="112" t="s">
        <v>294</v>
      </c>
      <c r="N27" s="112" t="s">
        <v>294</v>
      </c>
      <c r="O27" s="112" t="s">
        <v>294</v>
      </c>
      <c r="P27" s="112" t="s">
        <v>294</v>
      </c>
      <c r="Q27" s="112" t="s">
        <v>294</v>
      </c>
      <c r="R27" s="112" t="s">
        <v>294</v>
      </c>
      <c r="S27" s="112" t="s">
        <v>294</v>
      </c>
      <c r="T27" s="112" t="s">
        <v>294</v>
      </c>
      <c r="U27" s="112" t="s">
        <v>294</v>
      </c>
      <c r="V27" s="112" t="s">
        <v>294</v>
      </c>
      <c r="W27" s="112" t="s">
        <v>294</v>
      </c>
      <c r="X27" s="112" t="s">
        <v>294</v>
      </c>
      <c r="Y27" s="112" t="s">
        <v>294</v>
      </c>
      <c r="Z27" s="112" t="s">
        <v>294</v>
      </c>
    </row>
    <row r="28" spans="1:28" x14ac:dyDescent="0.25">
      <c r="A28" s="112" t="s">
        <v>355</v>
      </c>
      <c r="B28" s="112" t="s">
        <v>364</v>
      </c>
      <c r="C28" s="112" t="s">
        <v>294</v>
      </c>
      <c r="D28" s="112" t="s">
        <v>294</v>
      </c>
      <c r="E28" s="112" t="s">
        <v>294</v>
      </c>
      <c r="F28" s="112" t="s">
        <v>294</v>
      </c>
      <c r="G28" s="112" t="s">
        <v>294</v>
      </c>
      <c r="H28" s="112" t="s">
        <v>294</v>
      </c>
      <c r="I28" s="112" t="s">
        <v>294</v>
      </c>
      <c r="J28" s="112" t="s">
        <v>294</v>
      </c>
      <c r="K28" s="40" t="s">
        <v>365</v>
      </c>
      <c r="L28" s="112" t="s">
        <v>294</v>
      </c>
      <c r="M28" s="112" t="s">
        <v>294</v>
      </c>
      <c r="N28" s="112" t="s">
        <v>294</v>
      </c>
      <c r="O28" s="112" t="s">
        <v>294</v>
      </c>
      <c r="P28" s="112" t="s">
        <v>294</v>
      </c>
      <c r="Q28" s="112" t="s">
        <v>294</v>
      </c>
      <c r="R28" s="112" t="s">
        <v>294</v>
      </c>
      <c r="S28" s="112" t="s">
        <v>294</v>
      </c>
      <c r="T28" s="112" t="s">
        <v>294</v>
      </c>
      <c r="U28" s="112" t="s">
        <v>294</v>
      </c>
      <c r="V28" s="112" t="s">
        <v>294</v>
      </c>
      <c r="W28" s="112" t="s">
        <v>294</v>
      </c>
      <c r="X28" s="112" t="s">
        <v>294</v>
      </c>
      <c r="Y28" s="112" t="s">
        <v>294</v>
      </c>
      <c r="Z28" s="112" t="s">
        <v>294</v>
      </c>
    </row>
    <row r="29" spans="1:28" x14ac:dyDescent="0.25">
      <c r="A29" s="112" t="s">
        <v>361</v>
      </c>
      <c r="B29" s="112" t="s">
        <v>361</v>
      </c>
      <c r="C29" s="112" t="s">
        <v>361</v>
      </c>
      <c r="D29" s="112" t="s">
        <v>361</v>
      </c>
      <c r="E29" s="112" t="s">
        <v>361</v>
      </c>
      <c r="F29" s="112" t="s">
        <v>361</v>
      </c>
      <c r="G29" s="112" t="s">
        <v>361</v>
      </c>
      <c r="H29" s="112" t="s">
        <v>361</v>
      </c>
      <c r="I29" s="112" t="s">
        <v>361</v>
      </c>
      <c r="J29" s="112" t="s">
        <v>361</v>
      </c>
      <c r="K29" s="112" t="s">
        <v>361</v>
      </c>
      <c r="L29" s="112" t="s">
        <v>294</v>
      </c>
      <c r="M29" s="112" t="s">
        <v>294</v>
      </c>
      <c r="N29" s="112" t="s">
        <v>294</v>
      </c>
      <c r="O29" s="112" t="s">
        <v>294</v>
      </c>
      <c r="P29" s="112" t="s">
        <v>294</v>
      </c>
      <c r="Q29" s="112" t="s">
        <v>294</v>
      </c>
      <c r="R29" s="112" t="s">
        <v>294</v>
      </c>
      <c r="S29" s="112" t="s">
        <v>294</v>
      </c>
      <c r="T29" s="112" t="s">
        <v>294</v>
      </c>
      <c r="U29" s="112" t="s">
        <v>294</v>
      </c>
      <c r="V29" s="112" t="s">
        <v>294</v>
      </c>
      <c r="W29" s="112" t="s">
        <v>294</v>
      </c>
      <c r="X29" s="112" t="s">
        <v>294</v>
      </c>
      <c r="Y29" s="112" t="s">
        <v>294</v>
      </c>
      <c r="Z29" s="112" t="s">
        <v>294</v>
      </c>
    </row>
    <row r="30" spans="1:28" ht="30" x14ac:dyDescent="0.25">
      <c r="A30" s="39" t="s">
        <v>344</v>
      </c>
      <c r="B30" s="39"/>
      <c r="C30" s="40" t="s">
        <v>366</v>
      </c>
      <c r="D30" s="40" t="s">
        <v>367</v>
      </c>
      <c r="E30" s="40" t="s">
        <v>368</v>
      </c>
      <c r="F30" s="40" t="s">
        <v>369</v>
      </c>
      <c r="G30" s="40" t="s">
        <v>370</v>
      </c>
      <c r="H30" s="40" t="s">
        <v>327</v>
      </c>
      <c r="I30" s="40" t="s">
        <v>371</v>
      </c>
      <c r="J30" s="40" t="s">
        <v>372</v>
      </c>
      <c r="K30" s="112"/>
      <c r="L30" s="112" t="s">
        <v>294</v>
      </c>
      <c r="M30" s="112" t="s">
        <v>294</v>
      </c>
      <c r="N30" s="112" t="s">
        <v>294</v>
      </c>
      <c r="O30" s="112" t="s">
        <v>294</v>
      </c>
      <c r="P30" s="112" t="s">
        <v>294</v>
      </c>
      <c r="Q30" s="112" t="s">
        <v>294</v>
      </c>
      <c r="R30" s="112" t="s">
        <v>294</v>
      </c>
      <c r="S30" s="112" t="s">
        <v>294</v>
      </c>
      <c r="T30" s="112" t="s">
        <v>294</v>
      </c>
      <c r="U30" s="112" t="s">
        <v>294</v>
      </c>
      <c r="V30" s="112" t="s">
        <v>294</v>
      </c>
      <c r="W30" s="112" t="s">
        <v>294</v>
      </c>
      <c r="X30" s="112" t="s">
        <v>294</v>
      </c>
      <c r="Y30" s="112" t="s">
        <v>294</v>
      </c>
      <c r="Z30" s="112" t="s">
        <v>294</v>
      </c>
    </row>
    <row r="31" spans="1:28" x14ac:dyDescent="0.25">
      <c r="A31" s="112" t="s">
        <v>361</v>
      </c>
      <c r="B31" s="112" t="s">
        <v>361</v>
      </c>
      <c r="C31" s="112" t="s">
        <v>361</v>
      </c>
      <c r="D31" s="112" t="s">
        <v>361</v>
      </c>
      <c r="E31" s="112" t="s">
        <v>361</v>
      </c>
      <c r="F31" s="112" t="s">
        <v>361</v>
      </c>
      <c r="G31" s="112" t="s">
        <v>361</v>
      </c>
      <c r="H31" s="112" t="s">
        <v>361</v>
      </c>
      <c r="I31" s="112" t="s">
        <v>361</v>
      </c>
      <c r="J31" s="112" t="s">
        <v>361</v>
      </c>
      <c r="K31" s="112" t="s">
        <v>361</v>
      </c>
      <c r="L31" s="112" t="s">
        <v>294</v>
      </c>
      <c r="M31" s="112" t="s">
        <v>294</v>
      </c>
      <c r="N31" s="112" t="s">
        <v>294</v>
      </c>
      <c r="O31" s="112" t="s">
        <v>294</v>
      </c>
      <c r="P31" s="112" t="s">
        <v>294</v>
      </c>
      <c r="Q31" s="112" t="s">
        <v>294</v>
      </c>
      <c r="R31" s="112" t="s">
        <v>294</v>
      </c>
      <c r="S31" s="112" t="s">
        <v>294</v>
      </c>
      <c r="T31" s="112" t="s">
        <v>294</v>
      </c>
      <c r="U31" s="112" t="s">
        <v>294</v>
      </c>
      <c r="V31" s="112" t="s">
        <v>294</v>
      </c>
      <c r="W31" s="112" t="s">
        <v>294</v>
      </c>
      <c r="X31" s="112" t="s">
        <v>294</v>
      </c>
      <c r="Y31" s="112" t="s">
        <v>294</v>
      </c>
      <c r="Z31" s="112" t="s">
        <v>294</v>
      </c>
    </row>
    <row r="35" spans="1:1" x14ac:dyDescent="0.25">
      <c r="A35" s="114"/>
    </row>
  </sheetData>
  <mergeCells count="19">
    <mergeCell ref="G8:J8"/>
    <mergeCell ref="G4:J4"/>
    <mergeCell ref="G5:J5"/>
    <mergeCell ref="G6:J6"/>
    <mergeCell ref="G7:J7"/>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2"/>
  <sheetViews>
    <sheetView view="pageBreakPreview" zoomScale="60" workbookViewId="0">
      <selection activeCell="J26" sqref="J26"/>
    </sheetView>
  </sheetViews>
  <sheetFormatPr defaultRowHeight="15" x14ac:dyDescent="0.25"/>
  <cols>
    <col min="1" max="1" width="7.42578125" style="107" customWidth="1"/>
    <col min="2" max="2" width="25.5703125" style="107" customWidth="1"/>
    <col min="3" max="3" width="71.28515625" style="107" customWidth="1"/>
    <col min="4" max="4" width="16.140625" style="107" customWidth="1"/>
    <col min="5" max="5" width="9.42578125" style="107" customWidth="1"/>
    <col min="6" max="6" width="8.7109375" style="107" customWidth="1"/>
    <col min="7" max="7" width="9" style="107" customWidth="1"/>
    <col min="8" max="8" width="8.42578125" style="107" customWidth="1"/>
    <col min="9" max="9" width="33.85546875" style="107" customWidth="1"/>
    <col min="10" max="11" width="19.140625" style="107" customWidth="1"/>
    <col min="12" max="12" width="16" style="107" customWidth="1"/>
    <col min="13" max="13" width="14.85546875" style="107" customWidth="1"/>
    <col min="14" max="14" width="16.28515625" style="107" customWidth="1"/>
    <col min="15" max="16384" width="9.140625" style="107"/>
  </cols>
  <sheetData>
    <row r="1" spans="1:22" s="67" customFormat="1" ht="18.75" customHeight="1" x14ac:dyDescent="0.2">
      <c r="A1" s="19"/>
      <c r="B1" s="19"/>
      <c r="O1" s="16" t="s">
        <v>22</v>
      </c>
    </row>
    <row r="2" spans="1:22" s="67" customFormat="1" ht="18.75" customHeight="1" x14ac:dyDescent="0.3">
      <c r="A2" s="19"/>
      <c r="B2" s="19"/>
      <c r="O2" s="14" t="s">
        <v>6</v>
      </c>
    </row>
    <row r="3" spans="1:22" s="67" customFormat="1" ht="18.75" x14ac:dyDescent="0.3">
      <c r="A3" s="13"/>
      <c r="B3" s="13"/>
      <c r="D3" s="212"/>
      <c r="E3" s="212"/>
      <c r="F3" s="212"/>
      <c r="G3" s="212"/>
      <c r="H3" s="212"/>
      <c r="I3" s="212"/>
      <c r="O3" s="14" t="s">
        <v>21</v>
      </c>
    </row>
    <row r="4" spans="1:22" s="67" customFormat="1" ht="18.75" x14ac:dyDescent="0.3">
      <c r="A4" s="13"/>
      <c r="B4" s="13"/>
      <c r="D4" s="250"/>
      <c r="E4" s="250"/>
      <c r="F4" s="250"/>
      <c r="G4" s="250"/>
      <c r="H4" s="250"/>
      <c r="I4" s="250"/>
      <c r="L4" s="14"/>
    </row>
    <row r="5" spans="1:22" s="67" customFormat="1" ht="15.75" x14ac:dyDescent="0.25">
      <c r="D5" s="212" t="str">
        <f>'1. паспорт местоположение'!$A$5</f>
        <v>Год раскрытия информации: 2023 год</v>
      </c>
      <c r="E5" s="212"/>
      <c r="F5" s="212"/>
      <c r="G5" s="212"/>
      <c r="H5" s="212"/>
      <c r="I5" s="212"/>
      <c r="J5" s="12"/>
    </row>
    <row r="6" spans="1:22" s="67" customFormat="1" ht="15.75" customHeight="1" x14ac:dyDescent="0.2">
      <c r="D6" s="233"/>
      <c r="E6" s="233"/>
      <c r="F6" s="233"/>
      <c r="G6" s="233"/>
      <c r="H6" s="233"/>
      <c r="I6" s="233"/>
    </row>
    <row r="7" spans="1:22" s="67" customFormat="1" ht="18.75" x14ac:dyDescent="0.2">
      <c r="D7" s="216" t="s">
        <v>5</v>
      </c>
      <c r="E7" s="216"/>
      <c r="F7" s="216"/>
      <c r="G7" s="216"/>
      <c r="H7" s="216"/>
      <c r="I7" s="216"/>
      <c r="J7" s="17"/>
      <c r="K7" s="17"/>
      <c r="L7" s="17"/>
      <c r="M7" s="17"/>
      <c r="N7" s="17"/>
      <c r="O7" s="17"/>
      <c r="P7" s="17"/>
      <c r="Q7" s="17"/>
      <c r="R7" s="17"/>
      <c r="S7" s="17"/>
      <c r="T7" s="17"/>
      <c r="U7" s="17"/>
      <c r="V7" s="17"/>
    </row>
    <row r="8" spans="1:22" s="67" customFormat="1" ht="18.75" x14ac:dyDescent="0.2">
      <c r="D8" s="216"/>
      <c r="E8" s="216"/>
      <c r="F8" s="216"/>
      <c r="G8" s="216"/>
      <c r="H8" s="216"/>
      <c r="I8" s="216"/>
      <c r="J8" s="17"/>
      <c r="K8" s="17"/>
      <c r="L8" s="17"/>
      <c r="M8" s="17"/>
      <c r="N8" s="17"/>
      <c r="O8" s="17"/>
      <c r="P8" s="17"/>
      <c r="Q8" s="17"/>
      <c r="R8" s="17"/>
      <c r="S8" s="17"/>
      <c r="T8" s="17"/>
      <c r="U8" s="17"/>
      <c r="V8" s="17"/>
    </row>
    <row r="9" spans="1:22" s="67" customFormat="1" ht="18.75" x14ac:dyDescent="0.2">
      <c r="D9" s="210" t="s">
        <v>264</v>
      </c>
      <c r="E9" s="210"/>
      <c r="F9" s="210"/>
      <c r="G9" s="210"/>
      <c r="H9" s="210"/>
      <c r="I9" s="210"/>
      <c r="J9" s="17"/>
      <c r="K9" s="17"/>
      <c r="L9" s="17"/>
      <c r="M9" s="17"/>
      <c r="N9" s="17"/>
      <c r="O9" s="17"/>
      <c r="P9" s="17"/>
      <c r="Q9" s="17"/>
      <c r="R9" s="17"/>
      <c r="S9" s="17"/>
      <c r="T9" s="17"/>
      <c r="U9" s="17"/>
      <c r="V9" s="17"/>
    </row>
    <row r="10" spans="1:22" s="67" customFormat="1" ht="18.75" x14ac:dyDescent="0.2">
      <c r="D10" s="209" t="s">
        <v>4</v>
      </c>
      <c r="E10" s="209"/>
      <c r="F10" s="209"/>
      <c r="G10" s="209"/>
      <c r="H10" s="209"/>
      <c r="I10" s="209"/>
      <c r="J10" s="17"/>
      <c r="K10" s="17"/>
      <c r="L10" s="17"/>
      <c r="M10" s="17"/>
      <c r="N10" s="17"/>
      <c r="O10" s="17"/>
      <c r="P10" s="17"/>
      <c r="Q10" s="17"/>
      <c r="R10" s="17"/>
      <c r="S10" s="17"/>
      <c r="T10" s="17"/>
      <c r="U10" s="17"/>
      <c r="V10" s="17"/>
    </row>
    <row r="11" spans="1:22" s="67" customFormat="1" ht="18.75" x14ac:dyDescent="0.2">
      <c r="D11" s="216"/>
      <c r="E11" s="216"/>
      <c r="F11" s="216"/>
      <c r="G11" s="216"/>
      <c r="H11" s="216"/>
      <c r="I11" s="216"/>
      <c r="J11" s="17"/>
      <c r="K11" s="17"/>
      <c r="L11" s="17"/>
      <c r="M11" s="17"/>
      <c r="N11" s="17"/>
      <c r="O11" s="17"/>
      <c r="P11" s="17"/>
      <c r="Q11" s="17"/>
      <c r="R11" s="17"/>
      <c r="S11" s="17"/>
      <c r="T11" s="17"/>
      <c r="U11" s="17"/>
      <c r="V11" s="17"/>
    </row>
    <row r="12" spans="1:22" s="67" customFormat="1" ht="18.75" x14ac:dyDescent="0.2">
      <c r="D12" s="210" t="str">
        <f>'1. паспорт местоположение'!$A$12</f>
        <v>L_Che371</v>
      </c>
      <c r="E12" s="210"/>
      <c r="F12" s="210"/>
      <c r="G12" s="210"/>
      <c r="H12" s="210"/>
      <c r="I12" s="210"/>
      <c r="J12" s="17"/>
      <c r="K12" s="17"/>
      <c r="L12" s="17"/>
      <c r="M12" s="17"/>
      <c r="N12" s="17"/>
      <c r="O12" s="17"/>
      <c r="P12" s="17"/>
      <c r="Q12" s="17"/>
      <c r="R12" s="17"/>
      <c r="S12" s="17"/>
      <c r="T12" s="17"/>
      <c r="U12" s="17"/>
      <c r="V12" s="17"/>
    </row>
    <row r="13" spans="1:22" s="67" customFormat="1" ht="18.75" x14ac:dyDescent="0.2">
      <c r="D13" s="209" t="s">
        <v>3</v>
      </c>
      <c r="E13" s="209"/>
      <c r="F13" s="209"/>
      <c r="G13" s="209"/>
      <c r="H13" s="209"/>
      <c r="I13" s="209"/>
      <c r="J13" s="17"/>
      <c r="K13" s="17"/>
      <c r="L13" s="17"/>
      <c r="M13" s="17"/>
      <c r="N13" s="17"/>
      <c r="O13" s="17"/>
      <c r="P13" s="17"/>
      <c r="Q13" s="17"/>
      <c r="R13" s="17"/>
      <c r="S13" s="17"/>
      <c r="T13" s="17"/>
      <c r="U13" s="17"/>
      <c r="V13" s="17"/>
    </row>
    <row r="14" spans="1:22" s="67" customFormat="1" ht="15.75" customHeight="1" x14ac:dyDescent="0.2">
      <c r="D14" s="235"/>
      <c r="E14" s="235"/>
      <c r="F14" s="235"/>
      <c r="G14" s="235"/>
      <c r="H14" s="235"/>
      <c r="I14" s="235"/>
      <c r="J14" s="1"/>
      <c r="K14" s="1"/>
      <c r="L14" s="1"/>
      <c r="M14" s="1"/>
      <c r="N14" s="1"/>
      <c r="O14" s="1"/>
      <c r="P14" s="1"/>
      <c r="Q14" s="1"/>
      <c r="R14" s="1"/>
      <c r="S14" s="1"/>
      <c r="T14" s="1"/>
      <c r="U14" s="1"/>
      <c r="V14" s="1"/>
    </row>
    <row r="15" spans="1:22" s="25" customFormat="1" ht="100.5" customHeight="1" x14ac:dyDescent="0.25">
      <c r="C15" s="211" t="str">
        <f>'1. паспорт местоположение'!$A$15</f>
        <v>Строительство и реконструкция сети 10-0,4 кВ (ВЛ 0,4 кВ протяженностью 105,729 км, ВЛ-10 кВ протяженностью 3,556 км, ТП 6(10)/0,4 кВ общей мощностью 6,64 МВА) в рамках "Плана (программы) снижения потерь электрической энергии в электрических сетях Гудермесских РЭС АО "Чеченэнерго"</v>
      </c>
      <c r="D15" s="254"/>
      <c r="E15" s="254"/>
      <c r="F15" s="254"/>
      <c r="G15" s="254"/>
      <c r="H15" s="254"/>
      <c r="I15" s="254"/>
      <c r="J15" s="254"/>
      <c r="K15" s="254"/>
      <c r="L15" s="254"/>
      <c r="M15" s="254"/>
      <c r="N15" s="18"/>
      <c r="O15" s="18"/>
      <c r="P15" s="18"/>
      <c r="Q15" s="18"/>
      <c r="R15" s="18"/>
      <c r="S15" s="18"/>
      <c r="T15" s="18"/>
      <c r="U15" s="18"/>
      <c r="V15" s="18"/>
    </row>
    <row r="16" spans="1:22" s="25" customFormat="1" ht="15" customHeight="1" x14ac:dyDescent="0.2">
      <c r="D16" s="209" t="s">
        <v>2</v>
      </c>
      <c r="E16" s="209"/>
      <c r="F16" s="209"/>
      <c r="G16" s="209"/>
      <c r="H16" s="209"/>
      <c r="I16" s="209"/>
      <c r="J16" s="15"/>
      <c r="K16" s="15"/>
      <c r="L16" s="15"/>
      <c r="M16" s="15"/>
      <c r="N16" s="15"/>
      <c r="O16" s="15"/>
      <c r="P16" s="15"/>
      <c r="Q16" s="15"/>
      <c r="R16" s="15"/>
      <c r="S16" s="15"/>
      <c r="T16" s="15"/>
      <c r="U16" s="15"/>
      <c r="V16" s="15"/>
    </row>
    <row r="17" spans="1:26" s="67" customFormat="1" ht="18.75" x14ac:dyDescent="0.2">
      <c r="A17" s="69"/>
      <c r="B17" s="69"/>
      <c r="C17" s="69"/>
      <c r="D17" s="210"/>
      <c r="E17" s="210"/>
      <c r="F17" s="210"/>
      <c r="G17" s="210"/>
      <c r="H17" s="210"/>
      <c r="I17" s="210"/>
      <c r="J17" s="69"/>
      <c r="K17" s="69"/>
      <c r="L17" s="69"/>
      <c r="M17" s="69"/>
      <c r="N17" s="69"/>
      <c r="O17" s="69"/>
      <c r="P17" s="17"/>
      <c r="Q17" s="17"/>
      <c r="R17" s="17"/>
      <c r="S17" s="17"/>
      <c r="T17" s="17"/>
      <c r="U17" s="17"/>
      <c r="V17" s="17"/>
      <c r="W17" s="17"/>
      <c r="X17" s="17"/>
      <c r="Y17" s="17"/>
      <c r="Z17" s="17"/>
    </row>
    <row r="18" spans="1:26" s="25" customFormat="1" ht="91.5" customHeight="1" x14ac:dyDescent="0.2">
      <c r="A18" s="249" t="s">
        <v>373</v>
      </c>
      <c r="B18" s="249"/>
      <c r="C18" s="249"/>
      <c r="D18" s="249"/>
      <c r="E18" s="249"/>
      <c r="F18" s="249"/>
      <c r="G18" s="249"/>
      <c r="H18" s="249"/>
      <c r="I18" s="249"/>
      <c r="J18" s="249"/>
      <c r="K18" s="249"/>
      <c r="L18" s="249"/>
      <c r="M18" s="249"/>
      <c r="N18" s="249"/>
      <c r="O18" s="249"/>
      <c r="P18" s="100"/>
      <c r="Q18" s="100"/>
      <c r="R18" s="100"/>
      <c r="S18" s="100"/>
      <c r="T18" s="100"/>
      <c r="U18" s="100"/>
      <c r="V18" s="100"/>
      <c r="W18" s="100"/>
      <c r="X18" s="100"/>
      <c r="Y18" s="100"/>
      <c r="Z18" s="100"/>
    </row>
    <row r="19" spans="1:26" s="25" customFormat="1" ht="78" customHeight="1" x14ac:dyDescent="0.2">
      <c r="A19" s="217" t="s">
        <v>1</v>
      </c>
      <c r="B19" s="217" t="s">
        <v>374</v>
      </c>
      <c r="C19" s="217" t="s">
        <v>375</v>
      </c>
      <c r="D19" s="217" t="s">
        <v>376</v>
      </c>
      <c r="E19" s="251" t="s">
        <v>377</v>
      </c>
      <c r="F19" s="252"/>
      <c r="G19" s="252"/>
      <c r="H19" s="252"/>
      <c r="I19" s="253"/>
      <c r="J19" s="217" t="s">
        <v>378</v>
      </c>
      <c r="K19" s="217"/>
      <c r="L19" s="217"/>
      <c r="M19" s="217"/>
      <c r="N19" s="217"/>
      <c r="O19" s="217"/>
      <c r="P19" s="1"/>
      <c r="Q19" s="1"/>
      <c r="R19" s="1"/>
      <c r="S19" s="1"/>
      <c r="T19" s="1"/>
      <c r="U19" s="1"/>
      <c r="V19" s="1"/>
      <c r="W19" s="1"/>
    </row>
    <row r="20" spans="1:26" s="25" customFormat="1" ht="51" customHeight="1" x14ac:dyDescent="0.2">
      <c r="A20" s="217"/>
      <c r="B20" s="217"/>
      <c r="C20" s="217"/>
      <c r="D20" s="217"/>
      <c r="E20" s="101" t="s">
        <v>379</v>
      </c>
      <c r="F20" s="101" t="s">
        <v>380</v>
      </c>
      <c r="G20" s="101" t="s">
        <v>381</v>
      </c>
      <c r="H20" s="101" t="s">
        <v>382</v>
      </c>
      <c r="I20" s="101" t="s">
        <v>383</v>
      </c>
      <c r="J20" s="101" t="s">
        <v>384</v>
      </c>
      <c r="K20" s="101" t="s">
        <v>385</v>
      </c>
      <c r="L20" s="102" t="s">
        <v>386</v>
      </c>
      <c r="M20" s="103" t="s">
        <v>387</v>
      </c>
      <c r="N20" s="103" t="s">
        <v>388</v>
      </c>
      <c r="O20" s="103" t="s">
        <v>389</v>
      </c>
      <c r="P20" s="1"/>
      <c r="Q20" s="1"/>
      <c r="R20" s="1"/>
      <c r="S20" s="1"/>
      <c r="T20" s="1"/>
      <c r="U20" s="1"/>
      <c r="V20" s="1"/>
      <c r="W20" s="1"/>
    </row>
    <row r="21" spans="1:26" s="25" customFormat="1" ht="16.5" customHeight="1" x14ac:dyDescent="0.2">
      <c r="A21" s="104">
        <v>1</v>
      </c>
      <c r="B21" s="105">
        <v>2</v>
      </c>
      <c r="C21" s="104">
        <v>3</v>
      </c>
      <c r="D21" s="105">
        <v>4</v>
      </c>
      <c r="E21" s="104">
        <v>5</v>
      </c>
      <c r="F21" s="105">
        <v>6</v>
      </c>
      <c r="G21" s="104">
        <v>7</v>
      </c>
      <c r="H21" s="105">
        <v>8</v>
      </c>
      <c r="I21" s="104">
        <v>9</v>
      </c>
      <c r="J21" s="105">
        <v>10</v>
      </c>
      <c r="K21" s="104">
        <v>11</v>
      </c>
      <c r="L21" s="105">
        <v>12</v>
      </c>
      <c r="M21" s="104">
        <v>13</v>
      </c>
      <c r="N21" s="105">
        <v>14</v>
      </c>
      <c r="O21" s="104">
        <v>15</v>
      </c>
      <c r="P21" s="1"/>
      <c r="Q21" s="1"/>
      <c r="R21" s="1"/>
      <c r="S21" s="1"/>
      <c r="T21" s="1"/>
      <c r="U21" s="1"/>
      <c r="V21" s="1"/>
      <c r="W21" s="1"/>
    </row>
    <row r="22" spans="1:26" s="25" customFormat="1" ht="33" customHeight="1" x14ac:dyDescent="0.2">
      <c r="A22" s="106" t="s">
        <v>294</v>
      </c>
      <c r="B22" s="106" t="s">
        <v>294</v>
      </c>
      <c r="C22" s="106" t="s">
        <v>294</v>
      </c>
      <c r="D22" s="106" t="s">
        <v>294</v>
      </c>
      <c r="E22" s="106" t="s">
        <v>294</v>
      </c>
      <c r="F22" s="106" t="s">
        <v>294</v>
      </c>
      <c r="G22" s="106" t="s">
        <v>294</v>
      </c>
      <c r="H22" s="106" t="s">
        <v>294</v>
      </c>
      <c r="I22" s="106" t="s">
        <v>294</v>
      </c>
      <c r="J22" s="106" t="s">
        <v>294</v>
      </c>
      <c r="K22" s="106" t="s">
        <v>294</v>
      </c>
      <c r="L22" s="106" t="s">
        <v>294</v>
      </c>
      <c r="M22" s="106" t="s">
        <v>294</v>
      </c>
      <c r="N22" s="106" t="s">
        <v>294</v>
      </c>
      <c r="O22" s="106" t="s">
        <v>294</v>
      </c>
      <c r="P22" s="1"/>
      <c r="Q22" s="1"/>
      <c r="R22" s="1"/>
      <c r="S22" s="1"/>
      <c r="T22" s="1"/>
      <c r="U22" s="1"/>
    </row>
  </sheetData>
  <mergeCells count="22">
    <mergeCell ref="D8:I8"/>
    <mergeCell ref="D12:I12"/>
    <mergeCell ref="D13:I13"/>
    <mergeCell ref="E19:I19"/>
    <mergeCell ref="J19:O19"/>
    <mergeCell ref="D14:I14"/>
    <mergeCell ref="C15:M15"/>
    <mergeCell ref="D9:I9"/>
    <mergeCell ref="D10:I10"/>
    <mergeCell ref="D11:I11"/>
    <mergeCell ref="D3:I3"/>
    <mergeCell ref="D4:I4"/>
    <mergeCell ref="D5:I5"/>
    <mergeCell ref="D6:I6"/>
    <mergeCell ref="D7:I7"/>
    <mergeCell ref="A19:A20"/>
    <mergeCell ref="B19:B20"/>
    <mergeCell ref="C19:C20"/>
    <mergeCell ref="D19:D20"/>
    <mergeCell ref="D16:I16"/>
    <mergeCell ref="D17:I17"/>
    <mergeCell ref="A18:O18"/>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BreakPreview" topLeftCell="A10" zoomScaleNormal="85" zoomScaleSheetLayoutView="100" workbookViewId="0">
      <selection activeCell="A37" sqref="A37"/>
    </sheetView>
  </sheetViews>
  <sheetFormatPr defaultRowHeight="15" x14ac:dyDescent="0.25"/>
  <cols>
    <col min="2" max="2" width="28" customWidth="1"/>
    <col min="3" max="3" width="24.140625" customWidth="1"/>
    <col min="4" max="4" width="20" customWidth="1"/>
    <col min="5" max="5" width="15.85546875" customWidth="1"/>
  </cols>
  <sheetData>
    <row r="1" spans="1:6" ht="18.75" x14ac:dyDescent="0.25">
      <c r="A1" s="19"/>
      <c r="B1" s="67"/>
      <c r="C1" s="67"/>
      <c r="D1" s="67"/>
      <c r="E1" s="67"/>
      <c r="F1" s="16" t="s">
        <v>22</v>
      </c>
    </row>
    <row r="2" spans="1:6" ht="18.75" x14ac:dyDescent="0.3">
      <c r="A2" s="19"/>
      <c r="B2" s="67"/>
      <c r="C2" s="67"/>
      <c r="D2" s="67"/>
      <c r="E2" s="67"/>
      <c r="F2" s="14" t="s">
        <v>6</v>
      </c>
    </row>
    <row r="3" spans="1:6" ht="18.75" x14ac:dyDescent="0.3">
      <c r="A3" s="13"/>
      <c r="B3" s="67"/>
      <c r="C3" s="67"/>
      <c r="D3" s="67"/>
      <c r="E3" s="67"/>
      <c r="F3" s="14" t="s">
        <v>21</v>
      </c>
    </row>
    <row r="4" spans="1:6" ht="15.75" x14ac:dyDescent="0.25">
      <c r="A4" s="13"/>
      <c r="B4" s="67"/>
      <c r="C4" s="67"/>
      <c r="D4" s="67"/>
      <c r="E4" s="67"/>
      <c r="F4" s="67"/>
    </row>
    <row r="5" spans="1:6" ht="15.75" x14ac:dyDescent="0.25">
      <c r="A5" s="212" t="str">
        <f>'1. паспорт местоположение'!$A$5</f>
        <v>Год раскрытия информации: 2023 год</v>
      </c>
      <c r="B5" s="212"/>
      <c r="C5" s="212"/>
      <c r="D5" s="212"/>
      <c r="E5" s="212"/>
      <c r="F5" s="212"/>
    </row>
    <row r="6" spans="1:6" ht="15.75" x14ac:dyDescent="0.25">
      <c r="A6" s="20"/>
      <c r="B6" s="21"/>
      <c r="C6" s="21"/>
      <c r="D6" s="21"/>
      <c r="E6" s="21"/>
      <c r="F6" s="21"/>
    </row>
    <row r="7" spans="1:6" ht="18.75" x14ac:dyDescent="0.25">
      <c r="A7" s="216" t="s">
        <v>5</v>
      </c>
      <c r="B7" s="216"/>
      <c r="C7" s="216"/>
      <c r="D7" s="216"/>
      <c r="E7" s="216"/>
      <c r="F7" s="216"/>
    </row>
    <row r="8" spans="1:6" ht="18.75" x14ac:dyDescent="0.25">
      <c r="A8" s="70"/>
      <c r="B8" s="70"/>
      <c r="C8" s="70"/>
      <c r="D8" s="70"/>
      <c r="E8" s="70"/>
      <c r="F8" s="70"/>
    </row>
    <row r="9" spans="1:6" ht="15.75" x14ac:dyDescent="0.25">
      <c r="A9" s="210" t="s">
        <v>264</v>
      </c>
      <c r="B9" s="210"/>
      <c r="C9" s="210"/>
      <c r="D9" s="210"/>
      <c r="E9" s="210"/>
      <c r="F9" s="210"/>
    </row>
    <row r="10" spans="1:6" ht="15.75" x14ac:dyDescent="0.25">
      <c r="A10" s="209" t="s">
        <v>4</v>
      </c>
      <c r="B10" s="209"/>
      <c r="C10" s="209"/>
      <c r="D10" s="209"/>
      <c r="E10" s="209"/>
      <c r="F10" s="209"/>
    </row>
    <row r="11" spans="1:6" ht="18.75" x14ac:dyDescent="0.25">
      <c r="A11" s="70"/>
      <c r="B11" s="70"/>
      <c r="C11" s="70"/>
      <c r="D11" s="70"/>
      <c r="E11" s="70"/>
      <c r="F11" s="70"/>
    </row>
    <row r="12" spans="1:6" ht="15.75" x14ac:dyDescent="0.25">
      <c r="A12" s="210" t="str">
        <f>'1. паспорт местоположение'!$A$12</f>
        <v>L_Che371</v>
      </c>
      <c r="B12" s="210"/>
      <c r="C12" s="210"/>
      <c r="D12" s="210"/>
      <c r="E12" s="210"/>
      <c r="F12" s="210"/>
    </row>
    <row r="13" spans="1:6" ht="15.75" x14ac:dyDescent="0.25">
      <c r="A13" s="209" t="s">
        <v>3</v>
      </c>
      <c r="B13" s="209"/>
      <c r="C13" s="209"/>
      <c r="D13" s="209"/>
      <c r="E13" s="209"/>
      <c r="F13" s="209"/>
    </row>
    <row r="14" spans="1:6" ht="18.75" x14ac:dyDescent="0.25">
      <c r="A14" s="1"/>
      <c r="B14" s="1"/>
      <c r="C14" s="1"/>
      <c r="D14" s="1"/>
      <c r="E14" s="1"/>
      <c r="F14" s="1"/>
    </row>
    <row r="15" spans="1:6" ht="53.25" customHeight="1" x14ac:dyDescent="0.25">
      <c r="A15" s="211" t="str">
        <f>'1. паспорт местоположение'!$A$15</f>
        <v>Строительство и реконструкция сети 10-0,4 кВ (ВЛ 0,4 кВ протяженностью 105,729 км, ВЛ-10 кВ протяженностью 3,556 км, ТП 6(10)/0,4 кВ общей мощностью 6,64 МВА) в рамках "Плана (программы) снижения потерь электрической энергии в электрических сетях Гудермесских РЭС АО "Чеченэнерго"</v>
      </c>
      <c r="B15" s="211"/>
      <c r="C15" s="211"/>
      <c r="D15" s="211"/>
      <c r="E15" s="211"/>
      <c r="F15" s="211"/>
    </row>
    <row r="16" spans="1:6" ht="15.75" x14ac:dyDescent="0.25">
      <c r="A16" s="209" t="s">
        <v>2</v>
      </c>
      <c r="B16" s="209"/>
      <c r="C16" s="209"/>
      <c r="D16" s="209"/>
      <c r="E16" s="209"/>
      <c r="F16" s="209"/>
    </row>
    <row r="17" spans="1:6" ht="18.75" x14ac:dyDescent="0.25">
      <c r="A17" s="1"/>
      <c r="B17" s="1"/>
      <c r="C17" s="1"/>
      <c r="D17" s="1"/>
      <c r="E17" s="1"/>
      <c r="F17" s="1"/>
    </row>
    <row r="18" spans="1:6" ht="18.75" x14ac:dyDescent="0.25">
      <c r="A18" s="236" t="s">
        <v>267</v>
      </c>
      <c r="B18" s="236"/>
      <c r="C18" s="236"/>
      <c r="D18" s="236"/>
      <c r="E18" s="236"/>
      <c r="F18" s="236"/>
    </row>
    <row r="19" spans="1:6" x14ac:dyDescent="0.25">
      <c r="A19" s="22"/>
      <c r="B19" s="22"/>
      <c r="C19" s="22"/>
      <c r="D19" s="22"/>
      <c r="E19" s="22"/>
      <c r="F19" s="22"/>
    </row>
    <row r="20" spans="1:6" ht="15.75" thickBot="1" x14ac:dyDescent="0.3">
      <c r="A20" s="22"/>
      <c r="B20" s="22"/>
      <c r="C20" s="22"/>
      <c r="D20" s="22"/>
      <c r="E20" s="22"/>
      <c r="F20" s="22"/>
    </row>
    <row r="21" spans="1:6" ht="15.75" x14ac:dyDescent="0.25">
      <c r="A21" s="22"/>
      <c r="B21" s="259" t="s">
        <v>462</v>
      </c>
      <c r="C21" s="260"/>
      <c r="D21" s="260"/>
      <c r="E21" s="261"/>
      <c r="F21" s="22"/>
    </row>
    <row r="22" spans="1:6" ht="15.75" x14ac:dyDescent="0.25">
      <c r="A22" s="22"/>
      <c r="B22" s="256" t="s">
        <v>268</v>
      </c>
      <c r="C22" s="257"/>
      <c r="D22" s="257" t="s">
        <v>269</v>
      </c>
      <c r="E22" s="258"/>
      <c r="F22" s="22"/>
    </row>
    <row r="23" spans="1:6" ht="63" x14ac:dyDescent="0.25">
      <c r="A23" s="22"/>
      <c r="B23" s="93" t="s">
        <v>270</v>
      </c>
      <c r="C23" s="94" t="s">
        <v>271</v>
      </c>
      <c r="D23" s="94" t="s">
        <v>272</v>
      </c>
      <c r="E23" s="95" t="s">
        <v>273</v>
      </c>
      <c r="F23" s="22"/>
    </row>
    <row r="24" spans="1:6" ht="16.5" thickBot="1" x14ac:dyDescent="0.3">
      <c r="A24" s="22"/>
      <c r="B24" s="96">
        <v>369.97560310852242</v>
      </c>
      <c r="C24" s="97">
        <v>0.14015041814825269</v>
      </c>
      <c r="D24" s="98">
        <v>7.0629102959491874</v>
      </c>
      <c r="E24" s="99">
        <v>9.9994651046389702</v>
      </c>
      <c r="F24" s="22"/>
    </row>
    <row r="25" spans="1:6" x14ac:dyDescent="0.25">
      <c r="A25" s="22"/>
      <c r="B25" s="22"/>
      <c r="C25" s="22"/>
      <c r="D25" s="22"/>
      <c r="E25" s="22"/>
      <c r="F25" s="22"/>
    </row>
    <row r="26" spans="1:6" ht="15.75" x14ac:dyDescent="0.25">
      <c r="A26" s="22"/>
      <c r="B26" s="255"/>
      <c r="C26" s="255"/>
      <c r="D26" s="255"/>
      <c r="E26" s="255"/>
      <c r="F26" s="22"/>
    </row>
    <row r="27" spans="1:6" x14ac:dyDescent="0.25">
      <c r="A27" s="22"/>
      <c r="B27" s="22"/>
      <c r="C27" s="22"/>
      <c r="D27" s="22"/>
      <c r="E27" s="22"/>
      <c r="F27" s="22"/>
    </row>
    <row r="28" spans="1:6" x14ac:dyDescent="0.25">
      <c r="A28" s="22"/>
      <c r="B28" s="22"/>
      <c r="C28" s="22"/>
      <c r="D28" s="22"/>
      <c r="E28" s="22"/>
      <c r="F28" s="22"/>
    </row>
    <row r="29" spans="1:6" x14ac:dyDescent="0.25">
      <c r="A29" s="22"/>
      <c r="B29" s="22"/>
      <c r="C29" s="22"/>
      <c r="D29" s="22"/>
      <c r="E29" s="22"/>
      <c r="F29" s="22"/>
    </row>
    <row r="30" spans="1:6" x14ac:dyDescent="0.25">
      <c r="A30" s="22"/>
      <c r="B30" s="22"/>
      <c r="C30" s="22"/>
      <c r="D30" s="22"/>
      <c r="E30" s="22"/>
      <c r="F30" s="22"/>
    </row>
    <row r="31" spans="1:6" x14ac:dyDescent="0.25">
      <c r="A31" s="22"/>
      <c r="B31" s="22"/>
      <c r="C31" s="22"/>
      <c r="D31" s="22"/>
      <c r="E31" s="22"/>
      <c r="F31" s="22"/>
    </row>
  </sheetData>
  <mergeCells count="13">
    <mergeCell ref="B26:E26"/>
    <mergeCell ref="B22:C22"/>
    <mergeCell ref="D22:E22"/>
    <mergeCell ref="A15:F15"/>
    <mergeCell ref="A16:F16"/>
    <mergeCell ref="A18:F18"/>
    <mergeCell ref="B21:E21"/>
    <mergeCell ref="A13:F13"/>
    <mergeCell ref="A5:F5"/>
    <mergeCell ref="A7:F7"/>
    <mergeCell ref="A9:F9"/>
    <mergeCell ref="A10:F10"/>
    <mergeCell ref="A12:F12"/>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46" zoomScale="70" zoomScaleNormal="100" zoomScaleSheetLayoutView="70" workbookViewId="0">
      <selection activeCell="E53" sqref="E53:F53"/>
    </sheetView>
  </sheetViews>
  <sheetFormatPr defaultColWidth="0" defaultRowHeight="15.75" x14ac:dyDescent="0.25"/>
  <cols>
    <col min="1" max="1" width="9.140625" style="5" customWidth="1"/>
    <col min="2" max="2" width="37.7109375" style="5" customWidth="1"/>
    <col min="3" max="3" width="16.28515625" style="5" customWidth="1"/>
    <col min="4" max="4" width="15.28515625" style="5" customWidth="1"/>
    <col min="5" max="5" width="14.5703125" style="5" customWidth="1"/>
    <col min="6" max="6" width="15.5703125" style="5" customWidth="1"/>
    <col min="7" max="8" width="18.28515625" style="84" customWidth="1"/>
    <col min="9" max="9" width="22.42578125" style="5" customWidth="1"/>
    <col min="10" max="10" width="28.42578125" style="5" customWidth="1"/>
    <col min="11" max="250" width="9.140625" style="5" customWidth="1"/>
    <col min="251" max="251" width="37.7109375" style="5" customWidth="1"/>
    <col min="252" max="252" width="9.140625" style="5" customWidth="1"/>
    <col min="253" max="253" width="12.85546875" style="5" customWidth="1"/>
    <col min="254" max="16384" width="0" style="5" hidden="1"/>
  </cols>
  <sheetData>
    <row r="1" spans="1:42" ht="18.75" x14ac:dyDescent="0.25">
      <c r="J1" s="16" t="s">
        <v>22</v>
      </c>
    </row>
    <row r="2" spans="1:42" ht="18.75" x14ac:dyDescent="0.3">
      <c r="J2" s="14" t="s">
        <v>6</v>
      </c>
    </row>
    <row r="3" spans="1:42" ht="18.75" x14ac:dyDescent="0.3">
      <c r="J3" s="14" t="s">
        <v>21</v>
      </c>
    </row>
    <row r="4" spans="1:42" ht="18.75" x14ac:dyDescent="0.3">
      <c r="I4" s="14"/>
    </row>
    <row r="5" spans="1:42" x14ac:dyDescent="0.25">
      <c r="A5" s="212" t="str">
        <f>'1. паспорт местоположение'!$A$5</f>
        <v>Год раскрытия информации: 2023 год</v>
      </c>
      <c r="B5" s="212"/>
      <c r="C5" s="212"/>
      <c r="D5" s="212"/>
      <c r="E5" s="212"/>
      <c r="F5" s="212"/>
      <c r="G5" s="212"/>
      <c r="H5" s="212"/>
      <c r="I5" s="212"/>
      <c r="J5" s="212"/>
      <c r="K5" s="66"/>
      <c r="L5" s="66"/>
      <c r="M5" s="66"/>
      <c r="N5" s="66"/>
      <c r="O5" s="66"/>
      <c r="P5" s="66"/>
      <c r="Q5" s="66"/>
      <c r="R5" s="66"/>
      <c r="S5" s="66"/>
      <c r="T5" s="66"/>
      <c r="U5" s="66"/>
      <c r="V5" s="66"/>
      <c r="W5" s="66"/>
      <c r="X5" s="66"/>
      <c r="Y5" s="66"/>
      <c r="Z5" s="66"/>
      <c r="AA5" s="66"/>
      <c r="AB5" s="66"/>
      <c r="AC5" s="66"/>
      <c r="AD5" s="66"/>
      <c r="AE5" s="66"/>
      <c r="AF5" s="66"/>
      <c r="AG5" s="66"/>
      <c r="AH5" s="66"/>
      <c r="AI5" s="66"/>
      <c r="AJ5" s="66"/>
      <c r="AK5" s="66"/>
      <c r="AL5" s="66"/>
      <c r="AM5" s="66"/>
      <c r="AN5" s="66"/>
      <c r="AO5" s="66"/>
      <c r="AP5" s="66"/>
    </row>
    <row r="6" spans="1:42" ht="18.75" x14ac:dyDescent="0.3">
      <c r="I6" s="14"/>
    </row>
    <row r="7" spans="1:42" ht="18.75" x14ac:dyDescent="0.25">
      <c r="A7" s="216" t="s">
        <v>5</v>
      </c>
      <c r="B7" s="216"/>
      <c r="C7" s="216"/>
      <c r="D7" s="216"/>
      <c r="E7" s="216"/>
      <c r="F7" s="216"/>
      <c r="G7" s="216"/>
      <c r="H7" s="216"/>
      <c r="I7" s="216"/>
      <c r="J7" s="216"/>
    </row>
    <row r="8" spans="1:42" ht="18.75" x14ac:dyDescent="0.25">
      <c r="A8" s="216"/>
      <c r="B8" s="216"/>
      <c r="C8" s="216"/>
      <c r="D8" s="216"/>
      <c r="E8" s="216"/>
      <c r="F8" s="216"/>
      <c r="G8" s="216"/>
      <c r="H8" s="216"/>
      <c r="I8" s="216"/>
      <c r="J8" s="216"/>
    </row>
    <row r="9" spans="1:42" x14ac:dyDescent="0.25">
      <c r="A9" s="210" t="s">
        <v>264</v>
      </c>
      <c r="B9" s="210"/>
      <c r="C9" s="210"/>
      <c r="D9" s="210"/>
      <c r="E9" s="210"/>
      <c r="F9" s="210"/>
      <c r="G9" s="210"/>
      <c r="H9" s="210"/>
      <c r="I9" s="210"/>
      <c r="J9" s="210"/>
    </row>
    <row r="10" spans="1:42" x14ac:dyDescent="0.25">
      <c r="A10" s="209" t="s">
        <v>4</v>
      </c>
      <c r="B10" s="209"/>
      <c r="C10" s="209"/>
      <c r="D10" s="209"/>
      <c r="E10" s="209"/>
      <c r="F10" s="209"/>
      <c r="G10" s="209"/>
      <c r="H10" s="209"/>
      <c r="I10" s="209"/>
      <c r="J10" s="209"/>
    </row>
    <row r="11" spans="1:42" ht="18.75" x14ac:dyDescent="0.25">
      <c r="A11" s="216"/>
      <c r="B11" s="216"/>
      <c r="C11" s="216"/>
      <c r="D11" s="216"/>
      <c r="E11" s="216"/>
      <c r="F11" s="216"/>
      <c r="G11" s="216"/>
      <c r="H11" s="216"/>
      <c r="I11" s="216"/>
      <c r="J11" s="216"/>
    </row>
    <row r="12" spans="1:42" x14ac:dyDescent="0.25">
      <c r="A12" s="210" t="str">
        <f>'1. паспорт местоположение'!$A$12</f>
        <v>L_Che371</v>
      </c>
      <c r="B12" s="210"/>
      <c r="C12" s="210"/>
      <c r="D12" s="210"/>
      <c r="E12" s="210"/>
      <c r="F12" s="210"/>
      <c r="G12" s="210"/>
      <c r="H12" s="210"/>
      <c r="I12" s="210"/>
      <c r="J12" s="210"/>
    </row>
    <row r="13" spans="1:42" x14ac:dyDescent="0.25">
      <c r="A13" s="209" t="s">
        <v>3</v>
      </c>
      <c r="B13" s="209"/>
      <c r="C13" s="209"/>
      <c r="D13" s="209"/>
      <c r="E13" s="209"/>
      <c r="F13" s="209"/>
      <c r="G13" s="209"/>
      <c r="H13" s="209"/>
      <c r="I13" s="209"/>
      <c r="J13" s="209"/>
    </row>
    <row r="14" spans="1:42" ht="18.75" x14ac:dyDescent="0.25">
      <c r="A14" s="235"/>
      <c r="B14" s="235"/>
      <c r="C14" s="235"/>
      <c r="D14" s="235"/>
      <c r="E14" s="235"/>
      <c r="F14" s="235"/>
      <c r="G14" s="235"/>
      <c r="H14" s="235"/>
      <c r="I14" s="235"/>
      <c r="J14" s="235"/>
    </row>
    <row r="15" spans="1:42" ht="66.75" customHeight="1" x14ac:dyDescent="0.25">
      <c r="A15" s="211" t="str">
        <f>'1. паспорт местоположение'!$A$15</f>
        <v>Строительство и реконструкция сети 10-0,4 кВ (ВЛ 0,4 кВ протяженностью 105,729 км, ВЛ-10 кВ протяженностью 3,556 км, ТП 6(10)/0,4 кВ общей мощностью 6,64 МВА) в рамках "Плана (программы) снижения потерь электрической энергии в электрических сетях Гудермесских РЭС АО "Чеченэнерго"</v>
      </c>
      <c r="B15" s="211"/>
      <c r="C15" s="211"/>
      <c r="D15" s="211"/>
      <c r="E15" s="211"/>
      <c r="F15" s="211"/>
      <c r="G15" s="211"/>
      <c r="H15" s="211"/>
      <c r="I15" s="211"/>
      <c r="J15" s="211"/>
    </row>
    <row r="16" spans="1:42" x14ac:dyDescent="0.25">
      <c r="A16" s="209" t="s">
        <v>2</v>
      </c>
      <c r="B16" s="209"/>
      <c r="C16" s="209"/>
      <c r="D16" s="209"/>
      <c r="E16" s="209"/>
      <c r="F16" s="209"/>
      <c r="G16" s="209"/>
      <c r="H16" s="209"/>
      <c r="I16" s="209"/>
      <c r="J16" s="209"/>
    </row>
    <row r="17" spans="1:10" ht="15.75" customHeight="1" x14ac:dyDescent="0.25">
      <c r="J17" s="85"/>
    </row>
    <row r="18" spans="1:10" x14ac:dyDescent="0.25">
      <c r="I18" s="74"/>
    </row>
    <row r="19" spans="1:10" ht="15.75" customHeight="1" x14ac:dyDescent="0.25">
      <c r="A19" s="270" t="s">
        <v>245</v>
      </c>
      <c r="B19" s="270"/>
      <c r="C19" s="270"/>
      <c r="D19" s="270"/>
      <c r="E19" s="270"/>
      <c r="F19" s="270"/>
      <c r="G19" s="270"/>
      <c r="H19" s="270"/>
      <c r="I19" s="270"/>
      <c r="J19" s="270"/>
    </row>
    <row r="20" spans="1:10" x14ac:dyDescent="0.25">
      <c r="A20" s="72"/>
      <c r="B20" s="72"/>
    </row>
    <row r="21" spans="1:10" ht="28.5" customHeight="1" x14ac:dyDescent="0.25">
      <c r="A21" s="262" t="s">
        <v>134</v>
      </c>
      <c r="B21" s="262" t="s">
        <v>133</v>
      </c>
      <c r="C21" s="271" t="s">
        <v>194</v>
      </c>
      <c r="D21" s="271"/>
      <c r="E21" s="271"/>
      <c r="F21" s="271"/>
      <c r="G21" s="268" t="s">
        <v>132</v>
      </c>
      <c r="H21" s="265" t="s">
        <v>196</v>
      </c>
      <c r="I21" s="262" t="s">
        <v>131</v>
      </c>
      <c r="J21" s="272" t="s">
        <v>195</v>
      </c>
    </row>
    <row r="22" spans="1:10" ht="35.25" customHeight="1" x14ac:dyDescent="0.25">
      <c r="A22" s="262"/>
      <c r="B22" s="262"/>
      <c r="C22" s="269" t="s">
        <v>0</v>
      </c>
      <c r="D22" s="269"/>
      <c r="E22" s="263" t="str">
        <f>'6.2. Паспорт фин осв ввод'!D22</f>
        <v>Факт</v>
      </c>
      <c r="F22" s="264"/>
      <c r="G22" s="268"/>
      <c r="H22" s="266"/>
      <c r="I22" s="262"/>
      <c r="J22" s="272"/>
    </row>
    <row r="23" spans="1:10" ht="36" customHeight="1" x14ac:dyDescent="0.25">
      <c r="A23" s="262"/>
      <c r="B23" s="262"/>
      <c r="C23" s="86" t="s">
        <v>130</v>
      </c>
      <c r="D23" s="86" t="s">
        <v>129</v>
      </c>
      <c r="E23" s="86" t="s">
        <v>130</v>
      </c>
      <c r="F23" s="86" t="s">
        <v>129</v>
      </c>
      <c r="G23" s="268"/>
      <c r="H23" s="267"/>
      <c r="I23" s="262"/>
      <c r="J23" s="272"/>
    </row>
    <row r="24" spans="1:10" x14ac:dyDescent="0.25">
      <c r="A24" s="55">
        <v>1</v>
      </c>
      <c r="B24" s="55">
        <v>2</v>
      </c>
      <c r="C24" s="86">
        <v>3</v>
      </c>
      <c r="D24" s="86">
        <v>4</v>
      </c>
      <c r="E24" s="202">
        <v>5</v>
      </c>
      <c r="F24" s="86">
        <v>6</v>
      </c>
      <c r="G24" s="86">
        <v>7</v>
      </c>
      <c r="H24" s="202">
        <v>8</v>
      </c>
      <c r="I24" s="86">
        <v>9</v>
      </c>
      <c r="J24" s="86">
        <v>10</v>
      </c>
    </row>
    <row r="25" spans="1:10" ht="31.5" x14ac:dyDescent="0.25">
      <c r="A25" s="86">
        <v>1</v>
      </c>
      <c r="B25" s="87" t="s">
        <v>128</v>
      </c>
      <c r="C25" s="88"/>
      <c r="D25" s="88"/>
      <c r="E25" s="196"/>
      <c r="F25" s="196"/>
      <c r="G25" s="197"/>
      <c r="H25" s="197"/>
      <c r="I25" s="89"/>
      <c r="J25" s="39"/>
    </row>
    <row r="26" spans="1:10" ht="21.75" customHeight="1" x14ac:dyDescent="0.25">
      <c r="A26" s="86" t="s">
        <v>127</v>
      </c>
      <c r="B26" s="90" t="s">
        <v>198</v>
      </c>
      <c r="C26" s="151" t="s">
        <v>265</v>
      </c>
      <c r="D26" s="151" t="s">
        <v>265</v>
      </c>
      <c r="E26" s="198" t="s">
        <v>265</v>
      </c>
      <c r="F26" s="198" t="s">
        <v>265</v>
      </c>
      <c r="G26" s="197"/>
      <c r="H26" s="199" t="s">
        <v>294</v>
      </c>
      <c r="I26" s="89"/>
      <c r="J26" s="89"/>
    </row>
    <row r="27" spans="1:10" ht="39" customHeight="1" x14ac:dyDescent="0.25">
      <c r="A27" s="86" t="s">
        <v>126</v>
      </c>
      <c r="B27" s="90" t="s">
        <v>200</v>
      </c>
      <c r="C27" s="151" t="s">
        <v>265</v>
      </c>
      <c r="D27" s="151" t="s">
        <v>265</v>
      </c>
      <c r="E27" s="198" t="s">
        <v>265</v>
      </c>
      <c r="F27" s="198" t="s">
        <v>265</v>
      </c>
      <c r="G27" s="197"/>
      <c r="H27" s="199" t="s">
        <v>294</v>
      </c>
      <c r="I27" s="89"/>
      <c r="J27" s="89"/>
    </row>
    <row r="28" spans="1:10" ht="56.25" customHeight="1" x14ac:dyDescent="0.25">
      <c r="A28" s="86" t="s">
        <v>199</v>
      </c>
      <c r="B28" s="90" t="s">
        <v>204</v>
      </c>
      <c r="C28" s="151" t="s">
        <v>265</v>
      </c>
      <c r="D28" s="151" t="s">
        <v>265</v>
      </c>
      <c r="E28" s="198" t="s">
        <v>265</v>
      </c>
      <c r="F28" s="198" t="s">
        <v>265</v>
      </c>
      <c r="G28" s="197"/>
      <c r="H28" s="199" t="s">
        <v>294</v>
      </c>
      <c r="I28" s="89"/>
      <c r="J28" s="89"/>
    </row>
    <row r="29" spans="1:10" ht="32.25" customHeight="1" x14ac:dyDescent="0.25">
      <c r="A29" s="86" t="s">
        <v>125</v>
      </c>
      <c r="B29" s="90" t="s">
        <v>203</v>
      </c>
      <c r="C29" s="151" t="s">
        <v>265</v>
      </c>
      <c r="D29" s="151" t="s">
        <v>265</v>
      </c>
      <c r="E29" s="198" t="s">
        <v>265</v>
      </c>
      <c r="F29" s="198" t="s">
        <v>265</v>
      </c>
      <c r="G29" s="197"/>
      <c r="H29" s="199" t="s">
        <v>294</v>
      </c>
      <c r="I29" s="89"/>
      <c r="J29" s="89"/>
    </row>
    <row r="30" spans="1:10" ht="42" customHeight="1" x14ac:dyDescent="0.25">
      <c r="A30" s="86" t="s">
        <v>124</v>
      </c>
      <c r="B30" s="90" t="s">
        <v>205</v>
      </c>
      <c r="C30" s="151" t="s">
        <v>265</v>
      </c>
      <c r="D30" s="151" t="s">
        <v>265</v>
      </c>
      <c r="E30" s="198" t="s">
        <v>265</v>
      </c>
      <c r="F30" s="198" t="s">
        <v>265</v>
      </c>
      <c r="G30" s="197"/>
      <c r="H30" s="199" t="s">
        <v>294</v>
      </c>
      <c r="I30" s="89"/>
      <c r="J30" s="89"/>
    </row>
    <row r="31" spans="1:10" ht="37.5" customHeight="1" x14ac:dyDescent="0.25">
      <c r="A31" s="86" t="s">
        <v>123</v>
      </c>
      <c r="B31" s="91" t="s">
        <v>201</v>
      </c>
      <c r="C31" s="152">
        <v>43329</v>
      </c>
      <c r="D31" s="152">
        <v>43329</v>
      </c>
      <c r="E31" s="198">
        <v>43329</v>
      </c>
      <c r="F31" s="198">
        <v>43329</v>
      </c>
      <c r="G31" s="197">
        <v>1</v>
      </c>
      <c r="H31" s="199" t="s">
        <v>294</v>
      </c>
      <c r="I31" s="89"/>
      <c r="J31" s="89"/>
    </row>
    <row r="32" spans="1:10" ht="31.5" x14ac:dyDescent="0.25">
      <c r="A32" s="86" t="s">
        <v>121</v>
      </c>
      <c r="B32" s="91" t="s">
        <v>206</v>
      </c>
      <c r="C32" s="152">
        <v>43584</v>
      </c>
      <c r="D32" s="152">
        <v>43584</v>
      </c>
      <c r="E32" s="198">
        <v>43584</v>
      </c>
      <c r="F32" s="198">
        <v>43584</v>
      </c>
      <c r="G32" s="197">
        <v>1</v>
      </c>
      <c r="H32" s="199" t="s">
        <v>294</v>
      </c>
      <c r="I32" s="89"/>
      <c r="J32" s="89"/>
    </row>
    <row r="33" spans="1:10" ht="37.5" customHeight="1" x14ac:dyDescent="0.25">
      <c r="A33" s="86" t="s">
        <v>217</v>
      </c>
      <c r="B33" s="91" t="s">
        <v>147</v>
      </c>
      <c r="C33" s="152">
        <v>43803</v>
      </c>
      <c r="D33" s="152">
        <v>43803</v>
      </c>
      <c r="E33" s="198">
        <v>43803</v>
      </c>
      <c r="F33" s="198">
        <v>43803</v>
      </c>
      <c r="G33" s="197">
        <v>1</v>
      </c>
      <c r="H33" s="199" t="s">
        <v>294</v>
      </c>
      <c r="I33" s="89"/>
      <c r="J33" s="89"/>
    </row>
    <row r="34" spans="1:10" ht="47.25" customHeight="1" x14ac:dyDescent="0.25">
      <c r="A34" s="86" t="s">
        <v>218</v>
      </c>
      <c r="B34" s="91" t="s">
        <v>210</v>
      </c>
      <c r="C34" s="151" t="s">
        <v>265</v>
      </c>
      <c r="D34" s="151" t="s">
        <v>265</v>
      </c>
      <c r="E34" s="198" t="s">
        <v>265</v>
      </c>
      <c r="F34" s="198" t="s">
        <v>265</v>
      </c>
      <c r="G34" s="197"/>
      <c r="H34" s="199" t="s">
        <v>294</v>
      </c>
      <c r="I34" s="92"/>
      <c r="J34" s="89"/>
    </row>
    <row r="35" spans="1:10" ht="30" customHeight="1" x14ac:dyDescent="0.25">
      <c r="A35" s="86" t="s">
        <v>219</v>
      </c>
      <c r="B35" s="91" t="s">
        <v>122</v>
      </c>
      <c r="C35" s="152">
        <v>43914</v>
      </c>
      <c r="D35" s="152">
        <v>43914</v>
      </c>
      <c r="E35" s="198">
        <v>43914</v>
      </c>
      <c r="F35" s="198">
        <v>43914</v>
      </c>
      <c r="G35" s="197">
        <v>1</v>
      </c>
      <c r="H35" s="199" t="s">
        <v>294</v>
      </c>
      <c r="I35" s="92"/>
      <c r="J35" s="89"/>
    </row>
    <row r="36" spans="1:10" ht="37.5" customHeight="1" x14ac:dyDescent="0.25">
      <c r="A36" s="86" t="s">
        <v>220</v>
      </c>
      <c r="B36" s="91" t="s">
        <v>202</v>
      </c>
      <c r="C36" s="151" t="s">
        <v>265</v>
      </c>
      <c r="D36" s="151" t="s">
        <v>265</v>
      </c>
      <c r="E36" s="198" t="s">
        <v>265</v>
      </c>
      <c r="F36" s="198" t="s">
        <v>265</v>
      </c>
      <c r="G36" s="197"/>
      <c r="H36" s="199" t="s">
        <v>294</v>
      </c>
      <c r="I36" s="89"/>
      <c r="J36" s="89"/>
    </row>
    <row r="37" spans="1:10" ht="20.25" customHeight="1" x14ac:dyDescent="0.25">
      <c r="A37" s="86" t="s">
        <v>221</v>
      </c>
      <c r="B37" s="91" t="s">
        <v>120</v>
      </c>
      <c r="C37" s="152">
        <v>43329</v>
      </c>
      <c r="D37" s="152">
        <v>43584</v>
      </c>
      <c r="E37" s="198">
        <v>43329</v>
      </c>
      <c r="F37" s="198">
        <v>43584</v>
      </c>
      <c r="G37" s="197">
        <v>1</v>
      </c>
      <c r="H37" s="199" t="s">
        <v>294</v>
      </c>
      <c r="I37" s="89"/>
      <c r="J37" s="89"/>
    </row>
    <row r="38" spans="1:10" x14ac:dyDescent="0.25">
      <c r="A38" s="86" t="s">
        <v>222</v>
      </c>
      <c r="B38" s="87" t="s">
        <v>119</v>
      </c>
      <c r="C38" s="153"/>
      <c r="D38" s="154"/>
      <c r="E38" s="198"/>
      <c r="F38" s="198"/>
      <c r="G38" s="200"/>
      <c r="H38" s="199"/>
      <c r="I38" s="89"/>
      <c r="J38" s="89"/>
    </row>
    <row r="39" spans="1:10" ht="53.25" customHeight="1" x14ac:dyDescent="0.25">
      <c r="A39" s="86">
        <v>2</v>
      </c>
      <c r="B39" s="91" t="s">
        <v>207</v>
      </c>
      <c r="C39" s="153">
        <v>44110</v>
      </c>
      <c r="D39" s="153">
        <v>44110</v>
      </c>
      <c r="E39" s="198">
        <v>44110</v>
      </c>
      <c r="F39" s="198">
        <v>44110</v>
      </c>
      <c r="G39" s="197">
        <v>1</v>
      </c>
      <c r="H39" s="199" t="s">
        <v>294</v>
      </c>
      <c r="I39" s="89"/>
      <c r="J39" s="89"/>
    </row>
    <row r="40" spans="1:10" ht="33.75" customHeight="1" x14ac:dyDescent="0.25">
      <c r="A40" s="86" t="s">
        <v>118</v>
      </c>
      <c r="B40" s="91" t="s">
        <v>209</v>
      </c>
      <c r="C40" s="155" t="s">
        <v>294</v>
      </c>
      <c r="D40" s="156" t="s">
        <v>294</v>
      </c>
      <c r="E40" s="198" t="s">
        <v>294</v>
      </c>
      <c r="F40" s="198" t="s">
        <v>294</v>
      </c>
      <c r="G40" s="201" t="s">
        <v>294</v>
      </c>
      <c r="H40" s="199" t="s">
        <v>294</v>
      </c>
      <c r="I40" s="89"/>
      <c r="J40" s="89"/>
    </row>
    <row r="41" spans="1:10" ht="40.5" customHeight="1" x14ac:dyDescent="0.25">
      <c r="A41" s="86">
        <v>3</v>
      </c>
      <c r="B41" s="87" t="s">
        <v>263</v>
      </c>
      <c r="C41" s="155"/>
      <c r="D41" s="156"/>
      <c r="E41" s="198"/>
      <c r="F41" s="198"/>
      <c r="G41" s="200"/>
      <c r="H41" s="199"/>
      <c r="I41" s="89"/>
      <c r="J41" s="89"/>
    </row>
    <row r="42" spans="1:10" ht="35.25" customHeight="1" x14ac:dyDescent="0.25">
      <c r="A42" s="55" t="s">
        <v>117</v>
      </c>
      <c r="B42" s="91" t="s">
        <v>208</v>
      </c>
      <c r="C42" s="155">
        <v>44237</v>
      </c>
      <c r="D42" s="156">
        <v>44555</v>
      </c>
      <c r="E42" s="198">
        <v>44237</v>
      </c>
      <c r="F42" s="198">
        <v>44560</v>
      </c>
      <c r="G42" s="197">
        <v>1</v>
      </c>
      <c r="H42" s="199" t="s">
        <v>294</v>
      </c>
      <c r="I42" s="89"/>
      <c r="J42" s="89"/>
    </row>
    <row r="43" spans="1:10" ht="29.25" customHeight="1" x14ac:dyDescent="0.25">
      <c r="A43" s="55" t="s">
        <v>116</v>
      </c>
      <c r="B43" s="91" t="s">
        <v>115</v>
      </c>
      <c r="C43" s="155">
        <v>44331</v>
      </c>
      <c r="D43" s="156">
        <v>44505</v>
      </c>
      <c r="E43" s="198">
        <v>44331</v>
      </c>
      <c r="F43" s="198">
        <v>44505</v>
      </c>
      <c r="G43" s="197">
        <v>1</v>
      </c>
      <c r="H43" s="199" t="s">
        <v>294</v>
      </c>
      <c r="I43" s="89"/>
      <c r="J43" s="89"/>
    </row>
    <row r="44" spans="1:10" ht="24.75" customHeight="1" x14ac:dyDescent="0.25">
      <c r="A44" s="55" t="s">
        <v>114</v>
      </c>
      <c r="B44" s="91" t="s">
        <v>113</v>
      </c>
      <c r="C44" s="155">
        <v>44348</v>
      </c>
      <c r="D44" s="156">
        <v>44560</v>
      </c>
      <c r="E44" s="198">
        <v>44341</v>
      </c>
      <c r="F44" s="198">
        <v>44834</v>
      </c>
      <c r="G44" s="197">
        <v>1</v>
      </c>
      <c r="H44" s="199" t="s">
        <v>294</v>
      </c>
      <c r="I44" s="89"/>
      <c r="J44" s="89"/>
    </row>
    <row r="45" spans="1:10" ht="90.75" customHeight="1" x14ac:dyDescent="0.25">
      <c r="A45" s="55" t="s">
        <v>112</v>
      </c>
      <c r="B45" s="91" t="s">
        <v>213</v>
      </c>
      <c r="C45" s="155" t="s">
        <v>265</v>
      </c>
      <c r="D45" s="156" t="s">
        <v>265</v>
      </c>
      <c r="E45" s="156">
        <v>44846</v>
      </c>
      <c r="F45" s="156">
        <v>44846</v>
      </c>
      <c r="G45" s="197">
        <v>1</v>
      </c>
      <c r="H45" s="199" t="s">
        <v>294</v>
      </c>
      <c r="I45" s="89"/>
      <c r="J45" s="89"/>
    </row>
    <row r="46" spans="1:10" ht="167.25" customHeight="1" x14ac:dyDescent="0.25">
      <c r="A46" s="55" t="s">
        <v>110</v>
      </c>
      <c r="B46" s="91" t="s">
        <v>211</v>
      </c>
      <c r="C46" s="155" t="s">
        <v>265</v>
      </c>
      <c r="D46" s="156" t="s">
        <v>265</v>
      </c>
      <c r="E46" s="156" t="s">
        <v>265</v>
      </c>
      <c r="F46" s="156" t="s">
        <v>265</v>
      </c>
      <c r="G46" s="197" t="s">
        <v>294</v>
      </c>
      <c r="H46" s="199" t="s">
        <v>294</v>
      </c>
      <c r="I46" s="89"/>
      <c r="J46" s="89"/>
    </row>
    <row r="47" spans="1:10" ht="30.75" customHeight="1" x14ac:dyDescent="0.25">
      <c r="A47" s="55" t="s">
        <v>463</v>
      </c>
      <c r="B47" s="91" t="s">
        <v>111</v>
      </c>
      <c r="C47" s="153">
        <v>44576</v>
      </c>
      <c r="D47" s="154">
        <v>44676</v>
      </c>
      <c r="E47" s="156">
        <v>44856</v>
      </c>
      <c r="F47" s="156">
        <v>44856</v>
      </c>
      <c r="G47" s="197">
        <v>1</v>
      </c>
      <c r="H47" s="199" t="s">
        <v>294</v>
      </c>
      <c r="I47" s="89"/>
      <c r="J47" s="89"/>
    </row>
    <row r="48" spans="1:10" ht="37.5" customHeight="1" x14ac:dyDescent="0.25">
      <c r="A48" s="55">
        <v>4</v>
      </c>
      <c r="B48" s="45" t="s">
        <v>109</v>
      </c>
      <c r="C48" s="153"/>
      <c r="D48" s="154"/>
      <c r="E48" s="199"/>
      <c r="F48" s="199"/>
      <c r="G48" s="200"/>
      <c r="H48" s="199"/>
      <c r="I48" s="89"/>
      <c r="J48" s="89"/>
    </row>
    <row r="49" spans="1:10" ht="35.25" customHeight="1" x14ac:dyDescent="0.25">
      <c r="A49" s="55" t="s">
        <v>108</v>
      </c>
      <c r="B49" s="48" t="s">
        <v>107</v>
      </c>
      <c r="C49" s="153">
        <v>44677</v>
      </c>
      <c r="D49" s="153">
        <v>44680</v>
      </c>
      <c r="E49" s="156">
        <v>44859</v>
      </c>
      <c r="F49" s="156">
        <v>44859</v>
      </c>
      <c r="G49" s="197">
        <v>1</v>
      </c>
      <c r="H49" s="199" t="s">
        <v>294</v>
      </c>
      <c r="I49" s="89"/>
      <c r="J49" s="89"/>
    </row>
    <row r="50" spans="1:10" ht="86.25" customHeight="1" x14ac:dyDescent="0.25">
      <c r="A50" s="55" t="s">
        <v>106</v>
      </c>
      <c r="B50" s="48" t="s">
        <v>212</v>
      </c>
      <c r="C50" s="153">
        <v>44681</v>
      </c>
      <c r="D50" s="153">
        <v>44681</v>
      </c>
      <c r="E50" s="156">
        <v>44925</v>
      </c>
      <c r="F50" s="156">
        <v>44925</v>
      </c>
      <c r="G50" s="197">
        <v>1</v>
      </c>
      <c r="H50" s="199" t="s">
        <v>294</v>
      </c>
      <c r="I50" s="89"/>
      <c r="J50" s="89"/>
    </row>
    <row r="51" spans="1:10" ht="77.25" customHeight="1" x14ac:dyDescent="0.25">
      <c r="A51" s="55" t="s">
        <v>104</v>
      </c>
      <c r="B51" s="48" t="s">
        <v>214</v>
      </c>
      <c r="C51" s="153" t="s">
        <v>265</v>
      </c>
      <c r="D51" s="154" t="s">
        <v>265</v>
      </c>
      <c r="E51" s="203">
        <v>44860</v>
      </c>
      <c r="F51" s="203">
        <v>44860</v>
      </c>
      <c r="G51" s="197">
        <v>1</v>
      </c>
      <c r="H51" s="199" t="s">
        <v>294</v>
      </c>
      <c r="I51" s="89"/>
      <c r="J51" s="89"/>
    </row>
    <row r="52" spans="1:10" ht="71.25" customHeight="1" x14ac:dyDescent="0.25">
      <c r="A52" s="55" t="s">
        <v>102</v>
      </c>
      <c r="B52" s="48" t="s">
        <v>105</v>
      </c>
      <c r="C52" s="153" t="s">
        <v>265</v>
      </c>
      <c r="D52" s="154" t="s">
        <v>265</v>
      </c>
      <c r="E52" s="154" t="s">
        <v>265</v>
      </c>
      <c r="F52" s="154" t="s">
        <v>265</v>
      </c>
      <c r="G52" s="197" t="s">
        <v>294</v>
      </c>
      <c r="H52" s="199" t="s">
        <v>294</v>
      </c>
      <c r="I52" s="89"/>
      <c r="J52" s="89"/>
    </row>
    <row r="53" spans="1:10" ht="36" customHeight="1" x14ac:dyDescent="0.25">
      <c r="A53" s="55" t="s">
        <v>216</v>
      </c>
      <c r="B53" s="149" t="s">
        <v>215</v>
      </c>
      <c r="C53" s="153">
        <v>44681</v>
      </c>
      <c r="D53" s="153">
        <v>44681</v>
      </c>
      <c r="E53" s="156">
        <v>44925</v>
      </c>
      <c r="F53" s="156">
        <v>44925</v>
      </c>
      <c r="G53" s="197">
        <v>1</v>
      </c>
      <c r="H53" s="199" t="s">
        <v>294</v>
      </c>
      <c r="I53" s="89"/>
      <c r="J53" s="89"/>
    </row>
    <row r="54" spans="1:10" ht="36" customHeight="1" x14ac:dyDescent="0.25">
      <c r="A54" s="55" t="s">
        <v>464</v>
      </c>
      <c r="B54" s="48" t="s">
        <v>103</v>
      </c>
      <c r="C54" s="151" t="s">
        <v>265</v>
      </c>
      <c r="D54" s="151" t="s">
        <v>265</v>
      </c>
      <c r="E54" s="151" t="s">
        <v>265</v>
      </c>
      <c r="F54" s="151" t="s">
        <v>265</v>
      </c>
      <c r="G54" s="197" t="s">
        <v>294</v>
      </c>
      <c r="H54" s="199" t="s">
        <v>294</v>
      </c>
      <c r="I54" s="89"/>
      <c r="J54" s="89"/>
    </row>
  </sheetData>
  <mergeCells count="21">
    <mergeCell ref="A5:J5"/>
    <mergeCell ref="A7:J7"/>
    <mergeCell ref="A9:J9"/>
    <mergeCell ref="A10:J10"/>
    <mergeCell ref="A12:J12"/>
    <mergeCell ref="A8:J8"/>
    <mergeCell ref="A11:J11"/>
    <mergeCell ref="B21:B23"/>
    <mergeCell ref="A13:J13"/>
    <mergeCell ref="A16:J16"/>
    <mergeCell ref="A14:J14"/>
    <mergeCell ref="A15:J15"/>
    <mergeCell ref="E22:F22"/>
    <mergeCell ref="H21:H23"/>
    <mergeCell ref="G21:G23"/>
    <mergeCell ref="I21:I23"/>
    <mergeCell ref="C22:D22"/>
    <mergeCell ref="A21:A23"/>
    <mergeCell ref="A19:J19"/>
    <mergeCell ref="C21:F21"/>
    <mergeCell ref="J21:J23"/>
  </mergeCells>
  <phoneticPr fontId="0" type="noConversion"/>
  <pageMargins left="0.70866141732283472" right="0.70866141732283472" top="0.74803149606299213" bottom="0.74803149606299213" header="0.31496062992125984" footer="0.31496062992125984"/>
  <pageSetup paperSize="8"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Исаева Екатерина Васильевна</cp:lastModifiedBy>
  <cp:lastPrinted>2015-11-30T14:18:17Z</cp:lastPrinted>
  <dcterms:created xsi:type="dcterms:W3CDTF">2015-08-16T15:31:05Z</dcterms:created>
  <dcterms:modified xsi:type="dcterms:W3CDTF">2023-08-14T06:57:22Z</dcterms:modified>
</cp:coreProperties>
</file>